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Aer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AC37" i="1"/>
  <c r="AC36" i="1"/>
  <c r="D36" i="1"/>
  <c r="AC35" i="1"/>
  <c r="AC34" i="1"/>
  <c r="AC33" i="1"/>
  <c r="D33" i="1"/>
  <c r="AC32" i="1"/>
  <c r="AC28" i="1"/>
  <c r="H28" i="1"/>
  <c r="AC27" i="1"/>
  <c r="AC26" i="1"/>
  <c r="D24" i="1"/>
  <c r="D23" i="1"/>
  <c r="AC22" i="1"/>
  <c r="AC21" i="1"/>
  <c r="AC20" i="1"/>
  <c r="AC19" i="1"/>
  <c r="H19" i="1"/>
  <c r="AC18" i="1"/>
  <c r="AC17" i="1"/>
  <c r="AC16" i="1"/>
  <c r="AC15" i="1"/>
  <c r="AC14" i="1"/>
  <c r="AC13" i="1"/>
  <c r="AC12" i="1"/>
  <c r="D12" i="1"/>
  <c r="AC11" i="1"/>
  <c r="AC10" i="1"/>
  <c r="AC9" i="1"/>
  <c r="AC5" i="1" s="1"/>
  <c r="S8" i="1"/>
  <c r="H6" i="1"/>
  <c r="AB5" i="1"/>
  <c r="Q1" i="1" s="1"/>
  <c r="AA5" i="1"/>
  <c r="Z5" i="1"/>
  <c r="Y5" i="1"/>
  <c r="X5" i="1"/>
  <c r="M1" i="1" s="1"/>
  <c r="W5" i="1"/>
  <c r="V5" i="1"/>
  <c r="U5" i="1"/>
  <c r="D20" i="1" s="1"/>
  <c r="R5" i="1"/>
  <c r="D35" i="1" s="1"/>
  <c r="D37" i="1" s="1"/>
  <c r="Q5" i="1"/>
  <c r="P5" i="1"/>
  <c r="O5" i="1"/>
  <c r="N5" i="1"/>
  <c r="D18" i="1" s="1"/>
  <c r="M5" i="1"/>
  <c r="L5" i="1"/>
  <c r="K5" i="1"/>
  <c r="D17" i="1" s="1"/>
  <c r="J5" i="1"/>
  <c r="J1" i="1" s="1"/>
  <c r="P1" i="1"/>
  <c r="O1" i="1"/>
  <c r="N1" i="1"/>
  <c r="L1" i="1"/>
  <c r="D26" i="1" l="1"/>
  <c r="D40" i="1" s="1"/>
  <c r="D1" i="1" s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<sst xmlns="http://schemas.openxmlformats.org/spreadsheetml/2006/main" count="119" uniqueCount="102">
  <si>
    <t>Overall Income</t>
  </si>
  <si>
    <t>Totals</t>
  </si>
  <si>
    <t>Treasury</t>
  </si>
  <si>
    <t>&lt;&lt; backpayment for missed Local base</t>
  </si>
  <si>
    <t>Land</t>
  </si>
  <si>
    <t>Owned by the Stonghold</t>
  </si>
  <si>
    <t>Owned by Investors</t>
  </si>
  <si>
    <t>Council</t>
  </si>
  <si>
    <t xml:space="preserve">Name </t>
  </si>
  <si>
    <t xml:space="preserve">Mod </t>
  </si>
  <si>
    <t>Location</t>
  </si>
  <si>
    <t>Type</t>
  </si>
  <si>
    <t>Buildings</t>
  </si>
  <si>
    <t>Economy</t>
  </si>
  <si>
    <t>Untaxed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</si>
  <si>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</si>
  <si>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</si>
  <si>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</si>
  <si>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</si>
  <si>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</si>
  <si>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</si>
  <si>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</si>
  <si>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</si>
  <si>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</si>
  <si>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Marik (CG)</t>
  </si>
  <si>
    <t>Approx Population</t>
  </si>
  <si>
    <t>Treasurer</t>
  </si>
  <si>
    <t>Alanna (NG)</t>
  </si>
  <si>
    <t>Magistrate</t>
  </si>
  <si>
    <t>Darius (TN)</t>
  </si>
  <si>
    <t>Total</t>
  </si>
  <si>
    <t>Moderator</t>
  </si>
  <si>
    <t>Lutz  (LG)</t>
  </si>
  <si>
    <t>Sootscale</t>
  </si>
  <si>
    <t>Local base</t>
  </si>
  <si>
    <t>Marshall</t>
  </si>
  <si>
    <t>Valguard (LN)</t>
  </si>
  <si>
    <t>This is a seconday settlement</t>
  </si>
  <si>
    <t>Shipping Office</t>
  </si>
  <si>
    <t>variance</t>
  </si>
  <si>
    <t>(LG) = 3</t>
  </si>
  <si>
    <t>Income is taxed by the Kobolds</t>
  </si>
  <si>
    <t>Shop</t>
  </si>
  <si>
    <t>hex Contains a Silver Mine</t>
  </si>
  <si>
    <t>Jetty</t>
  </si>
  <si>
    <t>Settlement is full</t>
  </si>
  <si>
    <t>2x Boats (Marik)</t>
  </si>
  <si>
    <t>More Boats can be added</t>
  </si>
  <si>
    <t>1x Boats  (Alanna)</t>
  </si>
  <si>
    <t>INCOME</t>
  </si>
  <si>
    <t>Iron Keep</t>
  </si>
  <si>
    <t>Fortified Villa</t>
  </si>
  <si>
    <t>Holy House (Torag)  (Lutz Stigmar)</t>
  </si>
  <si>
    <t>Core Economy</t>
  </si>
  <si>
    <t>Village (restricted)</t>
  </si>
  <si>
    <t>Mine (Iron)</t>
  </si>
  <si>
    <t xml:space="preserve">Magic Ecomomy </t>
  </si>
  <si>
    <t xml:space="preserve">Craft Workshop </t>
  </si>
  <si>
    <t>Resouces</t>
  </si>
  <si>
    <t xml:space="preserve">Size (6 max)  &gt;&gt; </t>
  </si>
  <si>
    <t>Investors Taxes.</t>
  </si>
  <si>
    <t>New Dawn</t>
  </si>
  <si>
    <t>Village</t>
  </si>
  <si>
    <t>Road House + Shrine to Cayden</t>
  </si>
  <si>
    <t>Clan Silverhammer - Jewellers</t>
  </si>
  <si>
    <t>Roads</t>
  </si>
  <si>
    <t>Local market</t>
  </si>
  <si>
    <t>Lutz  Stigmar (Great Shrine to Torag)</t>
  </si>
  <si>
    <t>Highways</t>
  </si>
  <si>
    <t xml:space="preserve">Fort </t>
  </si>
  <si>
    <t>Pharasmin Graveyard (M.Beatrix)</t>
  </si>
  <si>
    <t>Canals</t>
  </si>
  <si>
    <t>Rural / Unrestricted</t>
  </si>
  <si>
    <t>CONSUMPTION</t>
  </si>
  <si>
    <t xml:space="preserve">Size (20max)  &gt;&gt; </t>
  </si>
  <si>
    <t>Costs</t>
  </si>
  <si>
    <t>Semi-Wilderness</t>
  </si>
  <si>
    <t>Valley Ranch</t>
  </si>
  <si>
    <t>Ranch (horse)</t>
  </si>
  <si>
    <t>Rural</t>
  </si>
  <si>
    <t>The Lodge (Fortified Villa)</t>
  </si>
  <si>
    <t>Urban</t>
  </si>
  <si>
    <t>Size (max 4)</t>
  </si>
  <si>
    <t>City Districts</t>
  </si>
  <si>
    <t>Newdawn Mining Hamlet</t>
  </si>
  <si>
    <t>Mine (Gold)</t>
  </si>
  <si>
    <t>Subtotal</t>
  </si>
  <si>
    <t>This is one business.  Defence assigned to Marik,  Income to House Stigmar.</t>
  </si>
  <si>
    <t>Clan Stigmar - Merc Barracks</t>
  </si>
  <si>
    <t>R</t>
  </si>
  <si>
    <t>Reductions</t>
  </si>
  <si>
    <t>Consumption Mods</t>
  </si>
  <si>
    <t>Stewardship Mods</t>
  </si>
  <si>
    <t>Total consumption</t>
  </si>
  <si>
    <t>4715 build</t>
  </si>
  <si>
    <t>New dawn to town</t>
  </si>
  <si>
    <t>fort</t>
  </si>
  <si>
    <t>All complete for this round</t>
  </si>
  <si>
    <t>Ranch</t>
  </si>
  <si>
    <t>Fishing boat (sootscale)</t>
  </si>
  <si>
    <t>Firtified Villa</t>
  </si>
  <si>
    <t>Titals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</si>
</sst>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119">
    <xf numFmtId="0" fontId="0" fillId="0" borderId="0" xfId="0"/>
    <xf numFmtId="0" fontId="0" fillId="4" borderId="2" xfId="3" applyFont="1"/>
    <xf numFmtId="0" fontId="3" fillId="3" borderId="1" xfId="2"/>
    <xf numFmtId="0" fontId="0" fillId="6" borderId="0" xfId="0" applyFill="1"/>
    <xf numFmtId="0" fontId="5" fillId="6" borderId="0" xfId="0" applyFont="1" applyFill="1"/>
    <xf numFmtId="0" fontId="5" fillId="7" borderId="0" xfId="0" applyFont="1" applyFill="1"/>
    <xf numFmtId="0" fontId="5" fillId="6" borderId="0" xfId="0" applyFont="1" applyFill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5" fillId="4" borderId="3" xfId="3" applyFont="1" applyBorder="1"/>
    <xf numFmtId="0" fontId="0" fillId="4" borderId="4" xfId="3" applyFont="1" applyBorder="1" applyAlignment="1">
      <alignment horizontal="center"/>
    </xf>
    <xf numFmtId="0" fontId="0" fillId="8" borderId="5" xfId="0" applyFill="1" applyBorder="1"/>
    <xf numFmtId="0" fontId="0" fillId="8" borderId="6" xfId="0" applyFill="1" applyBorder="1"/>
    <xf numFmtId="0" fontId="0" fillId="4" borderId="7" xfId="3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0" fillId="4" borderId="9" xfId="3" applyFont="1" applyBorder="1"/>
    <xf numFmtId="0" fontId="0" fillId="4" borderId="10" xfId="3" applyFont="1" applyBorder="1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0" fillId="4" borderId="12" xfId="3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3" xfId="0" applyFont="1" applyBorder="1"/>
    <xf numFmtId="0" fontId="0" fillId="4" borderId="10" xfId="3" applyFont="1" applyBorder="1"/>
    <xf numFmtId="0" fontId="0" fillId="0" borderId="11" xfId="0" applyBorder="1"/>
    <xf numFmtId="0" fontId="0" fillId="0" borderId="14" xfId="0" applyBorder="1"/>
    <xf numFmtId="0" fontId="4" fillId="0" borderId="11" xfId="0" applyFont="1" applyBorder="1"/>
    <xf numFmtId="0" fontId="4" fillId="0" borderId="0" xfId="0" applyFont="1" applyBorder="1"/>
    <xf numFmtId="0" fontId="3" fillId="9" borderId="1" xfId="2" applyFill="1"/>
    <xf numFmtId="0" fontId="7" fillId="4" borderId="15" xfId="3" applyFont="1" applyBorder="1"/>
    <xf numFmtId="0" fontId="0" fillId="4" borderId="16" xfId="3" applyFont="1" applyBorder="1"/>
    <xf numFmtId="0" fontId="0" fillId="0" borderId="17" xfId="0" applyBorder="1"/>
    <xf numFmtId="0" fontId="0" fillId="0" borderId="18" xfId="0" applyBorder="1"/>
    <xf numFmtId="0" fontId="0" fillId="4" borderId="19" xfId="3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4" borderId="21" xfId="3" applyFont="1" applyBorder="1"/>
    <xf numFmtId="0" fontId="0" fillId="4" borderId="22" xfId="3" applyFont="1" applyBorder="1"/>
    <xf numFmtId="0" fontId="0" fillId="0" borderId="5" xfId="0" applyFont="1" applyBorder="1"/>
    <xf numFmtId="0" fontId="0" fillId="0" borderId="6" xfId="0" applyBorder="1"/>
    <xf numFmtId="0" fontId="0" fillId="0" borderId="8" xfId="0" applyBorder="1"/>
    <xf numFmtId="0" fontId="0" fillId="4" borderId="23" xfId="3" applyFont="1" applyBorder="1"/>
    <xf numFmtId="0" fontId="8" fillId="10" borderId="11" xfId="0" applyFont="1" applyFill="1" applyBorder="1"/>
    <xf numFmtId="0" fontId="0" fillId="0" borderId="11" xfId="0" applyFont="1" applyBorder="1"/>
    <xf numFmtId="0" fontId="0" fillId="0" borderId="13" xfId="0" applyBorder="1"/>
    <xf numFmtId="0" fontId="0" fillId="4" borderId="15" xfId="3" applyFont="1" applyBorder="1" applyAlignment="1">
      <alignment horizontal="right"/>
    </xf>
    <xf numFmtId="0" fontId="0" fillId="4" borderId="16" xfId="3" applyFont="1" applyBorder="1" applyAlignment="1">
      <alignment horizontal="center"/>
    </xf>
    <xf numFmtId="0" fontId="0" fillId="0" borderId="17" xfId="0" applyFont="1" applyBorder="1"/>
    <xf numFmtId="0" fontId="0" fillId="0" borderId="20" xfId="0" applyBorder="1"/>
    <xf numFmtId="164" fontId="3" fillId="3" borderId="1" xfId="2" applyNumberFormat="1"/>
    <xf numFmtId="0" fontId="5" fillId="4" borderId="21" xfId="3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7" fillId="0" borderId="6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13" xfId="0" applyFont="1" applyBorder="1"/>
    <xf numFmtId="0" fontId="7" fillId="4" borderId="12" xfId="3" applyFont="1" applyBorder="1"/>
    <xf numFmtId="0" fontId="9" fillId="11" borderId="11" xfId="0" applyFont="1" applyFill="1" applyBorder="1"/>
    <xf numFmtId="0" fontId="10" fillId="0" borderId="0" xfId="0" applyFont="1" applyBorder="1"/>
    <xf numFmtId="0" fontId="7" fillId="10" borderId="11" xfId="0" applyFont="1" applyFill="1" applyBorder="1"/>
    <xf numFmtId="0" fontId="8" fillId="0" borderId="11" xfId="0" applyFont="1" applyBorder="1"/>
    <xf numFmtId="0" fontId="1" fillId="5" borderId="14" xfId="4" applyBorder="1"/>
    <xf numFmtId="0" fontId="7" fillId="0" borderId="0" xfId="0" applyFont="1"/>
    <xf numFmtId="0" fontId="10" fillId="0" borderId="11" xfId="0" applyFont="1" applyBorder="1"/>
    <xf numFmtId="0" fontId="0" fillId="4" borderId="24" xfId="3" applyFont="1" applyBorder="1" applyAlignment="1">
      <alignment horizontal="right"/>
    </xf>
    <xf numFmtId="0" fontId="0" fillId="4" borderId="25" xfId="3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4" borderId="29" xfId="3" applyFont="1" applyBorder="1"/>
    <xf numFmtId="0" fontId="10" fillId="0" borderId="26" xfId="0" applyFont="1" applyBorder="1"/>
    <xf numFmtId="0" fontId="10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0" fontId="5" fillId="12" borderId="30" xfId="3" applyFont="1" applyFill="1" applyBorder="1"/>
    <xf numFmtId="0" fontId="0" fillId="4" borderId="31" xfId="3" applyFont="1" applyBorder="1"/>
    <xf numFmtId="0" fontId="4" fillId="0" borderId="32" xfId="0" applyFont="1" applyBorder="1"/>
    <xf numFmtId="0" fontId="4" fillId="0" borderId="33" xfId="0" applyFont="1" applyBorder="1"/>
    <xf numFmtId="0" fontId="7" fillId="0" borderId="33" xfId="0" applyFont="1" applyBorder="1"/>
    <xf numFmtId="0" fontId="7" fillId="0" borderId="34" xfId="0" applyFont="1" applyBorder="1"/>
    <xf numFmtId="0" fontId="7" fillId="4" borderId="35" xfId="3" applyFont="1" applyBorder="1"/>
    <xf numFmtId="0" fontId="10" fillId="0" borderId="32" xfId="0" applyFont="1" applyBorder="1"/>
    <xf numFmtId="0" fontId="10" fillId="0" borderId="33" xfId="0" applyFont="1" applyBorder="1"/>
    <xf numFmtId="0" fontId="5" fillId="0" borderId="33" xfId="0" applyFont="1" applyBorder="1"/>
    <xf numFmtId="0" fontId="5" fillId="0" borderId="36" xfId="0" applyFont="1" applyBorder="1"/>
    <xf numFmtId="0" fontId="0" fillId="4" borderId="37" xfId="3" applyFont="1" applyBorder="1"/>
    <xf numFmtId="0" fontId="7" fillId="4" borderId="38" xfId="3" applyFont="1" applyBorder="1"/>
    <xf numFmtId="0" fontId="5" fillId="0" borderId="39" xfId="0" applyFont="1" applyBorder="1"/>
    <xf numFmtId="0" fontId="7" fillId="4" borderId="40" xfId="3" applyFont="1" applyBorder="1"/>
    <xf numFmtId="0" fontId="5" fillId="0" borderId="41" xfId="0" applyFont="1" applyBorder="1"/>
    <xf numFmtId="0" fontId="5" fillId="12" borderId="21" xfId="3" applyFont="1" applyFill="1" applyBorder="1"/>
    <xf numFmtId="0" fontId="7" fillId="13" borderId="42" xfId="0" applyFont="1" applyFill="1" applyBorder="1"/>
    <xf numFmtId="0" fontId="7" fillId="13" borderId="43" xfId="0" applyFont="1" applyFill="1" applyBorder="1"/>
    <xf numFmtId="0" fontId="7" fillId="13" borderId="44" xfId="0" applyFont="1" applyFill="1" applyBorder="1"/>
    <xf numFmtId="0" fontId="7" fillId="13" borderId="45" xfId="3" applyFont="1" applyFill="1" applyBorder="1"/>
    <xf numFmtId="0" fontId="7" fillId="10" borderId="43" xfId="0" applyFont="1" applyFill="1" applyBorder="1"/>
    <xf numFmtId="0" fontId="10" fillId="13" borderId="43" xfId="0" applyFont="1" applyFill="1" applyBorder="1"/>
    <xf numFmtId="0" fontId="5" fillId="13" borderId="43" xfId="0" applyFont="1" applyFill="1" applyBorder="1"/>
    <xf numFmtId="0" fontId="5" fillId="13" borderId="46" xfId="0" applyFont="1" applyFill="1" applyBorder="1"/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/>
    <xf numFmtId="0" fontId="7" fillId="4" borderId="47" xfId="3" applyFont="1" applyBorder="1"/>
    <xf numFmtId="0" fontId="10" fillId="0" borderId="17" xfId="0" applyFont="1" applyBorder="1"/>
    <xf numFmtId="0" fontId="10" fillId="0" borderId="18" xfId="0" applyFont="1" applyBorder="1"/>
    <xf numFmtId="0" fontId="0" fillId="5" borderId="14" xfId="4" applyFont="1" applyBorder="1"/>
    <xf numFmtId="0" fontId="2" fillId="2" borderId="14" xfId="1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left"/>
    </xf>
    <xf numFmtId="0" fontId="11" fillId="0" borderId="0" xfId="0" applyFont="1" applyBorder="1"/>
    <xf numFmtId="0" fontId="0" fillId="0" borderId="48" xfId="0" applyBorder="1"/>
    <xf numFmtId="0" fontId="0" fillId="0" borderId="49" xfId="0" applyBorder="1"/>
    <xf numFmtId="0" fontId="0" fillId="0" borderId="17" xfId="0" applyBorder="1" applyAlignment="1">
      <alignment horizontal="left"/>
    </xf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342548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341358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17</xdr:col>
      <xdr:colOff>523563</xdr:colOff>
      <xdr:row>41</xdr:row>
      <xdr:rowOff>172446</xdr:rowOff>
    </xdr:from>
    <xdr:to>
      <xdr:col>24</xdr:col>
      <xdr:colOff>218204</xdr:colOff>
      <xdr:row>47</xdr:row>
      <xdr:rowOff>130113</xdr:rowOff>
    </xdr:to>
    <xdr:sp macro="" textlink="">
      <xdr:nvSpPr>
        <xdr:cNvPr id="4" name="TextBox 3"/>
        <xdr:cNvSpPr txBox="1"/>
      </xdr:nvSpPr>
      <xdr:spPr>
        <a:xfrm>
          <a:off x="12363138" y="8325846"/>
          <a:ext cx="5095316" cy="11959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0.5bp debt to Alisa</a:t>
          </a:r>
        </a:p>
        <a:p>
          <a:r>
            <a:rPr lang="en-GB" sz="1100"/>
            <a:t>1bp</a:t>
          </a:r>
          <a:r>
            <a:rPr lang="en-GB" sz="1100" baseline="0"/>
            <a:t> debt to Tusk Bank.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50"/>
  <sheetViews>
    <sheetView tabSelected="1" topLeftCell="D1" zoomScale="91" zoomScaleNormal="91" workbookViewId="0">
      <selection activeCell="H7" sqref="H7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0</v>
      </c>
      <c r="D1">
        <f>D40+D2</f>
        <v>12.2</v>
      </c>
      <c r="I1" s="1" t="s">
        <v>1</v>
      </c>
      <c r="J1" s="2">
        <f>J5+U5</f>
        <v>11</v>
      </c>
      <c r="K1" s="2"/>
      <c r="L1" s="2">
        <f t="shared" ref="L1:Q1" si="0">L5+W5</f>
        <v>9</v>
      </c>
      <c r="M1" s="2">
        <f t="shared" si="0"/>
        <v>11</v>
      </c>
      <c r="N1" s="2">
        <f t="shared" si="0"/>
        <v>1</v>
      </c>
      <c r="O1" s="2">
        <f t="shared" si="0"/>
        <v>0</v>
      </c>
      <c r="P1" s="2">
        <f t="shared" si="0"/>
        <v>0</v>
      </c>
      <c r="Q1" s="2">
        <f t="shared" si="0"/>
        <v>6</v>
      </c>
    </row>
    <row r="2" spans="1:29" x14ac:dyDescent="0.25">
      <c r="C2" t="s">
        <v>2</v>
      </c>
      <c r="D2" s="2">
        <v>2</v>
      </c>
      <c r="G2" t="s">
        <v>3</v>
      </c>
    </row>
    <row r="3" spans="1:29" x14ac:dyDescent="0.25">
      <c r="G3" s="3"/>
      <c r="H3" s="3" t="s">
        <v>4</v>
      </c>
      <c r="I3" s="4" t="s">
        <v>5</v>
      </c>
      <c r="J3" s="3"/>
      <c r="K3" s="3"/>
      <c r="T3" s="5" t="s">
        <v>6</v>
      </c>
    </row>
    <row r="4" spans="1:29" ht="30" x14ac:dyDescent="0.25">
      <c r="B4" t="s">
        <v>7</v>
      </c>
      <c r="C4" t="s">
        <v>8</v>
      </c>
      <c r="D4" t="s">
        <v>9</v>
      </c>
      <c r="G4" s="3" t="s">
        <v>10</v>
      </c>
      <c r="H4" s="3" t="s">
        <v>11</v>
      </c>
      <c r="I4" s="3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T4" s="7" t="s">
        <v>12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22</v>
      </c>
    </row>
    <row r="5" spans="1:29" x14ac:dyDescent="0.25">
      <c r="J5" s="2">
        <f t="shared" ref="J5:R5" si="1">SUM(J6:J45)</f>
        <v>9</v>
      </c>
      <c r="K5" s="2">
        <f t="shared" si="1"/>
        <v>7</v>
      </c>
      <c r="L5" s="2">
        <f t="shared" si="1"/>
        <v>5</v>
      </c>
      <c r="M5" s="2">
        <f t="shared" si="1"/>
        <v>7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6</v>
      </c>
      <c r="R5" s="2">
        <f t="shared" si="1"/>
        <v>2</v>
      </c>
      <c r="U5" s="2">
        <f t="shared" ref="U5:AC5" si="2">SUM(U6:U45)</f>
        <v>2</v>
      </c>
      <c r="V5" s="2">
        <f t="shared" si="2"/>
        <v>0</v>
      </c>
      <c r="W5" s="2">
        <f t="shared" si="2"/>
        <v>4</v>
      </c>
      <c r="X5" s="2">
        <f t="shared" si="2"/>
        <v>4</v>
      </c>
      <c r="Y5" s="2">
        <f t="shared" si="2"/>
        <v>1</v>
      </c>
      <c r="Z5" s="2">
        <f t="shared" si="2"/>
        <v>0</v>
      </c>
      <c r="AA5" s="2">
        <f t="shared" si="2"/>
        <v>0</v>
      </c>
      <c r="AB5" s="2">
        <f t="shared" si="2"/>
        <v>0</v>
      </c>
      <c r="AC5" s="2">
        <f t="shared" si="2"/>
        <v>2</v>
      </c>
    </row>
    <row r="6" spans="1:29" x14ac:dyDescent="0.25">
      <c r="B6" t="s">
        <v>23</v>
      </c>
      <c r="C6" t="s">
        <v>24</v>
      </c>
      <c r="D6">
        <v>13</v>
      </c>
      <c r="G6" s="9" t="s">
        <v>25</v>
      </c>
      <c r="H6" s="10">
        <f>S8*80</f>
        <v>1520</v>
      </c>
    </row>
    <row r="7" spans="1:29" x14ac:dyDescent="0.25">
      <c r="B7" t="s">
        <v>26</v>
      </c>
      <c r="C7" t="s">
        <v>27</v>
      </c>
      <c r="D7">
        <v>11</v>
      </c>
      <c r="H7" s="10"/>
    </row>
    <row r="8" spans="1:29" ht="15.75" thickBot="1" x14ac:dyDescent="0.3">
      <c r="B8" t="s">
        <v>28</v>
      </c>
      <c r="C8" t="s">
        <v>29</v>
      </c>
      <c r="D8">
        <v>10</v>
      </c>
      <c r="R8" t="s">
        <v>30</v>
      </c>
      <c r="S8">
        <f>SUM(S9:S48)</f>
        <v>19</v>
      </c>
    </row>
    <row r="9" spans="1:29" x14ac:dyDescent="0.25">
      <c r="B9" t="s">
        <v>31</v>
      </c>
      <c r="C9" t="s">
        <v>32</v>
      </c>
      <c r="D9">
        <v>0</v>
      </c>
      <c r="G9" s="11" t="s">
        <v>33</v>
      </c>
      <c r="H9" s="12"/>
      <c r="I9" s="13" t="s">
        <v>34</v>
      </c>
      <c r="J9" s="14">
        <v>1</v>
      </c>
      <c r="K9" s="14">
        <v>1</v>
      </c>
      <c r="L9" s="14">
        <v>1</v>
      </c>
      <c r="M9" s="14"/>
      <c r="N9" s="14"/>
      <c r="O9" s="14"/>
      <c r="P9" s="14"/>
      <c r="Q9" s="14"/>
      <c r="R9" s="14"/>
      <c r="S9" s="15"/>
      <c r="T9" s="16"/>
      <c r="U9" s="17"/>
      <c r="V9" s="17"/>
      <c r="W9" s="17"/>
      <c r="X9" s="17"/>
      <c r="Y9" s="17"/>
      <c r="Z9" s="17"/>
      <c r="AA9" s="17"/>
      <c r="AB9" s="17"/>
      <c r="AC9" s="18">
        <f t="shared" ref="AC9:AC19" si="3">SUM(Y9:AA9)+(U9+V9)/2</f>
        <v>0</v>
      </c>
    </row>
    <row r="10" spans="1:29" x14ac:dyDescent="0.25">
      <c r="B10" t="s">
        <v>35</v>
      </c>
      <c r="C10" t="s">
        <v>36</v>
      </c>
      <c r="D10">
        <v>0</v>
      </c>
      <c r="G10" s="19" t="s">
        <v>37</v>
      </c>
      <c r="H10" s="20"/>
      <c r="I10" s="21" t="s">
        <v>38</v>
      </c>
      <c r="K10" s="22">
        <v>1</v>
      </c>
      <c r="L10" s="22"/>
      <c r="M10" s="22"/>
      <c r="N10" s="22"/>
      <c r="O10" s="22"/>
      <c r="P10" s="22"/>
      <c r="Q10" s="22"/>
      <c r="R10" s="22"/>
      <c r="S10" s="23">
        <v>1</v>
      </c>
      <c r="T10" s="24"/>
      <c r="U10" s="25"/>
      <c r="V10" s="25"/>
      <c r="W10" s="25"/>
      <c r="X10" s="25"/>
      <c r="Y10" s="25"/>
      <c r="Z10" s="25"/>
      <c r="AA10" s="25"/>
      <c r="AB10" s="25"/>
      <c r="AC10" s="26">
        <f t="shared" si="3"/>
        <v>0</v>
      </c>
    </row>
    <row r="11" spans="1:29" x14ac:dyDescent="0.25">
      <c r="B11" t="s">
        <v>39</v>
      </c>
      <c r="C11" t="s">
        <v>40</v>
      </c>
      <c r="G11" s="19" t="s">
        <v>41</v>
      </c>
      <c r="H11" s="27"/>
      <c r="I11" s="28" t="s">
        <v>42</v>
      </c>
      <c r="K11" s="22">
        <v>1</v>
      </c>
      <c r="L11" s="22"/>
      <c r="M11" s="22"/>
      <c r="N11" s="22"/>
      <c r="O11" s="22"/>
      <c r="P11" s="22"/>
      <c r="Q11" s="22"/>
      <c r="R11" s="22"/>
      <c r="S11" s="23">
        <v>1</v>
      </c>
      <c r="T11" s="24"/>
      <c r="U11" s="25"/>
      <c r="V11" s="25"/>
      <c r="W11" s="25"/>
      <c r="X11" s="25"/>
      <c r="Y11" s="25"/>
      <c r="Z11" s="25"/>
      <c r="AA11" s="25"/>
      <c r="AB11" s="25"/>
      <c r="AC11" s="26">
        <f t="shared" si="3"/>
        <v>0</v>
      </c>
    </row>
    <row r="12" spans="1:29" ht="15.75" thickBot="1" x14ac:dyDescent="0.3">
      <c r="C12" s="29" t="s">
        <v>30</v>
      </c>
      <c r="D12" s="2">
        <f>SUM(D6:D11)</f>
        <v>34</v>
      </c>
      <c r="G12" s="19" t="s">
        <v>43</v>
      </c>
      <c r="H12" s="27"/>
      <c r="I12" s="28" t="s">
        <v>44</v>
      </c>
      <c r="K12" s="22">
        <v>1</v>
      </c>
      <c r="L12" s="22"/>
      <c r="M12" s="22"/>
      <c r="N12" s="22"/>
      <c r="O12" s="22"/>
      <c r="P12" s="22"/>
      <c r="Q12" s="22"/>
      <c r="R12" s="22"/>
      <c r="S12" s="23">
        <v>1</v>
      </c>
      <c r="T12" s="24"/>
      <c r="U12" s="25"/>
      <c r="V12" s="25"/>
      <c r="W12" s="25"/>
      <c r="X12" s="25"/>
      <c r="Y12" s="25"/>
      <c r="Z12" s="25"/>
      <c r="AA12" s="25"/>
      <c r="AB12" s="25"/>
      <c r="AC12" s="26">
        <f t="shared" si="3"/>
        <v>0</v>
      </c>
    </row>
    <row r="13" spans="1:29" ht="15.75" thickTop="1" x14ac:dyDescent="0.25">
      <c r="G13" s="19" t="s">
        <v>45</v>
      </c>
      <c r="H13" s="27"/>
      <c r="I13" s="30" t="s">
        <v>46</v>
      </c>
      <c r="J13" s="22"/>
      <c r="K13" s="31">
        <v>2</v>
      </c>
      <c r="L13" s="22"/>
      <c r="M13" s="22"/>
      <c r="N13" s="22"/>
      <c r="O13" s="22"/>
      <c r="P13" s="22"/>
      <c r="Q13" s="22"/>
      <c r="R13" s="22"/>
      <c r="S13" s="23"/>
      <c r="T13" s="24"/>
      <c r="U13" s="25"/>
      <c r="V13" s="25"/>
      <c r="W13" s="25"/>
      <c r="X13" s="25"/>
      <c r="Y13" s="25"/>
      <c r="Z13" s="25"/>
      <c r="AA13" s="25"/>
      <c r="AB13" s="25"/>
      <c r="AC13" s="26">
        <f t="shared" si="3"/>
        <v>0</v>
      </c>
    </row>
    <row r="14" spans="1:29" x14ac:dyDescent="0.25">
      <c r="A14" s="32"/>
      <c r="B14" s="32"/>
      <c r="C14" s="32"/>
      <c r="D14" s="32"/>
      <c r="E14" s="32"/>
      <c r="G14" s="19" t="s">
        <v>47</v>
      </c>
      <c r="H14" s="27"/>
      <c r="I14" s="28" t="s">
        <v>48</v>
      </c>
      <c r="J14" s="22"/>
      <c r="K14" s="22">
        <v>1</v>
      </c>
      <c r="L14" s="22"/>
      <c r="M14" s="22"/>
      <c r="N14" s="22"/>
      <c r="O14" s="22"/>
      <c r="P14" s="22"/>
      <c r="Q14" s="22"/>
      <c r="R14" s="22"/>
      <c r="S14" s="23"/>
      <c r="T14" s="24"/>
      <c r="U14" s="25"/>
      <c r="V14" s="25"/>
      <c r="W14" s="25"/>
      <c r="X14" s="25"/>
      <c r="Y14" s="25"/>
      <c r="Z14" s="25"/>
      <c r="AA14" s="25"/>
      <c r="AB14" s="25"/>
      <c r="AC14" s="26">
        <f t="shared" si="3"/>
        <v>0</v>
      </c>
    </row>
    <row r="15" spans="1:29" ht="15.75" thickBot="1" x14ac:dyDescent="0.3">
      <c r="G15" s="33"/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8"/>
      <c r="U15" s="39"/>
      <c r="V15" s="39"/>
      <c r="W15" s="39"/>
      <c r="X15" s="39"/>
      <c r="Y15" s="39"/>
      <c r="Z15" s="39"/>
      <c r="AA15" s="39"/>
      <c r="AB15" s="39"/>
      <c r="AC15" s="40">
        <f t="shared" si="3"/>
        <v>0</v>
      </c>
    </row>
    <row r="16" spans="1:29" x14ac:dyDescent="0.25">
      <c r="A16" t="s">
        <v>49</v>
      </c>
      <c r="G16" s="41" t="s">
        <v>50</v>
      </c>
      <c r="H16" s="42"/>
      <c r="I16" s="43" t="s">
        <v>51</v>
      </c>
      <c r="J16" s="44"/>
      <c r="K16" s="44"/>
      <c r="L16" s="44"/>
      <c r="M16" s="44">
        <v>1</v>
      </c>
      <c r="N16" s="44"/>
      <c r="O16" s="44"/>
      <c r="P16" s="44"/>
      <c r="Q16" s="44">
        <v>1</v>
      </c>
      <c r="R16" s="45"/>
      <c r="S16" s="46">
        <v>2</v>
      </c>
      <c r="T16" s="47" t="s">
        <v>52</v>
      </c>
      <c r="U16" s="22"/>
      <c r="V16" s="22"/>
      <c r="W16" s="22">
        <v>1</v>
      </c>
      <c r="X16" s="22">
        <v>1</v>
      </c>
      <c r="Y16" s="22">
        <v>1</v>
      </c>
      <c r="Z16" s="22"/>
      <c r="AA16" s="22"/>
      <c r="AB16" s="22"/>
      <c r="AC16" s="26">
        <f t="shared" si="3"/>
        <v>1</v>
      </c>
    </row>
    <row r="17" spans="1:29" x14ac:dyDescent="0.25">
      <c r="C17" t="s">
        <v>53</v>
      </c>
      <c r="D17" s="2">
        <f>(K5+J5)/2</f>
        <v>8</v>
      </c>
      <c r="G17" s="19" t="s">
        <v>54</v>
      </c>
      <c r="H17" s="27"/>
      <c r="I17" s="48" t="s">
        <v>55</v>
      </c>
      <c r="J17" s="22">
        <v>1</v>
      </c>
      <c r="K17" s="22"/>
      <c r="L17" s="22">
        <v>1</v>
      </c>
      <c r="M17" s="22">
        <v>1</v>
      </c>
      <c r="N17" s="22"/>
      <c r="O17" s="22"/>
      <c r="P17" s="22"/>
      <c r="Q17" s="22"/>
      <c r="R17" s="49">
        <v>1</v>
      </c>
      <c r="S17" s="23">
        <v>1</v>
      </c>
      <c r="T17" s="28"/>
      <c r="U17" s="22"/>
      <c r="V17" s="22"/>
      <c r="W17" s="22"/>
      <c r="X17" s="22"/>
      <c r="Y17" s="22"/>
      <c r="Z17" s="25"/>
      <c r="AA17" s="25"/>
      <c r="AB17" s="25"/>
      <c r="AC17" s="26">
        <f t="shared" si="3"/>
        <v>0</v>
      </c>
    </row>
    <row r="18" spans="1:29" x14ac:dyDescent="0.25">
      <c r="C18" t="s">
        <v>56</v>
      </c>
      <c r="D18" s="2">
        <f>SUM(N5:P5)</f>
        <v>0</v>
      </c>
      <c r="G18" s="19"/>
      <c r="H18" s="20"/>
      <c r="I18" s="48" t="s">
        <v>57</v>
      </c>
      <c r="J18" s="22">
        <v>1</v>
      </c>
      <c r="K18" s="22"/>
      <c r="L18" s="22"/>
      <c r="M18" s="22"/>
      <c r="N18" s="22"/>
      <c r="O18" s="22"/>
      <c r="P18" s="22"/>
      <c r="Q18" s="22"/>
      <c r="R18" s="49"/>
      <c r="S18" s="23">
        <v>1</v>
      </c>
      <c r="T18" s="24"/>
      <c r="U18" s="25"/>
      <c r="V18" s="25"/>
      <c r="W18" s="25"/>
      <c r="X18" s="25"/>
      <c r="Y18" s="25"/>
      <c r="Z18" s="25"/>
      <c r="AA18" s="25"/>
      <c r="AB18" s="25"/>
      <c r="AC18" s="26">
        <f t="shared" si="3"/>
        <v>0</v>
      </c>
    </row>
    <row r="19" spans="1:29" ht="15.75" thickBot="1" x14ac:dyDescent="0.3">
      <c r="C19" t="s">
        <v>58</v>
      </c>
      <c r="D19" s="2"/>
      <c r="G19" s="50" t="s">
        <v>59</v>
      </c>
      <c r="H19" s="51">
        <f>SUM(S16:S19)</f>
        <v>4</v>
      </c>
      <c r="I19" s="52"/>
      <c r="J19" s="36"/>
      <c r="K19" s="36"/>
      <c r="L19" s="36"/>
      <c r="M19" s="36"/>
      <c r="N19" s="36"/>
      <c r="O19" s="36"/>
      <c r="P19" s="36"/>
      <c r="Q19" s="36"/>
      <c r="R19" s="53"/>
      <c r="S19" s="37"/>
      <c r="T19" s="38"/>
      <c r="U19" s="39"/>
      <c r="V19" s="39"/>
      <c r="W19" s="39"/>
      <c r="X19" s="39"/>
      <c r="Y19" s="39"/>
      <c r="Z19" s="39"/>
      <c r="AA19" s="39"/>
      <c r="AB19" s="39"/>
      <c r="AC19" s="40">
        <f t="shared" si="3"/>
        <v>0</v>
      </c>
    </row>
    <row r="20" spans="1:29" x14ac:dyDescent="0.25">
      <c r="C20" t="s">
        <v>60</v>
      </c>
      <c r="D20" s="54">
        <f>(U5+J5)/5</f>
        <v>2.2000000000000002</v>
      </c>
      <c r="G20" s="55" t="s">
        <v>61</v>
      </c>
      <c r="H20" s="42"/>
      <c r="I20" s="56" t="s">
        <v>51</v>
      </c>
      <c r="J20" s="57"/>
      <c r="K20" s="57"/>
      <c r="L20" s="57"/>
      <c r="M20" s="57">
        <v>1</v>
      </c>
      <c r="N20" s="58"/>
      <c r="O20" s="58"/>
      <c r="P20" s="58"/>
      <c r="Q20" s="58">
        <v>1</v>
      </c>
      <c r="R20" s="45"/>
      <c r="S20" s="46">
        <v>1</v>
      </c>
      <c r="Y20" s="31"/>
      <c r="Z20" s="31"/>
      <c r="AA20" s="31"/>
      <c r="AB20" s="31"/>
      <c r="AC20" s="26">
        <f>SUM(Y20:AA20)+(U32+V32)/2</f>
        <v>0</v>
      </c>
    </row>
    <row r="21" spans="1:29" x14ac:dyDescent="0.25">
      <c r="D21" s="2"/>
      <c r="G21" s="19" t="s">
        <v>62</v>
      </c>
      <c r="H21" s="27"/>
      <c r="I21" s="59" t="s">
        <v>63</v>
      </c>
      <c r="J21" s="60">
        <v>2</v>
      </c>
      <c r="K21" s="60"/>
      <c r="L21" s="60">
        <v>1</v>
      </c>
      <c r="M21" s="60"/>
      <c r="N21" s="60"/>
      <c r="O21" s="60"/>
      <c r="P21" s="60"/>
      <c r="Q21" s="60"/>
      <c r="R21" s="61"/>
      <c r="S21" s="62">
        <v>3</v>
      </c>
      <c r="T21" s="63" t="s">
        <v>64</v>
      </c>
      <c r="U21" s="60">
        <v>1</v>
      </c>
      <c r="V21" s="60"/>
      <c r="W21" s="60"/>
      <c r="X21" s="60"/>
      <c r="Y21" s="60"/>
      <c r="Z21" s="64"/>
      <c r="AA21" s="25"/>
      <c r="AB21" s="25"/>
      <c r="AC21" s="26">
        <f t="shared" ref="AC21:AC34" si="4">SUM(Y21:AA21)+(U21+V21)/2</f>
        <v>0.5</v>
      </c>
    </row>
    <row r="22" spans="1:29" x14ac:dyDescent="0.25">
      <c r="B22">
        <v>14</v>
      </c>
      <c r="C22" t="s">
        <v>65</v>
      </c>
      <c r="D22" s="2"/>
      <c r="G22" s="19"/>
      <c r="H22" s="27"/>
      <c r="I22" s="30" t="s">
        <v>66</v>
      </c>
      <c r="J22" s="31">
        <v>1</v>
      </c>
      <c r="L22" s="31"/>
      <c r="M22" s="31">
        <v>1</v>
      </c>
      <c r="N22" s="60"/>
      <c r="O22" s="60"/>
      <c r="P22" s="60"/>
      <c r="Q22" s="60"/>
      <c r="R22" s="61"/>
      <c r="S22" s="62">
        <v>1</v>
      </c>
      <c r="T22" s="65" t="s">
        <v>67</v>
      </c>
      <c r="U22" s="60"/>
      <c r="V22" s="60"/>
      <c r="W22" s="60">
        <v>1</v>
      </c>
      <c r="X22" s="60">
        <v>1</v>
      </c>
      <c r="Y22" s="60"/>
      <c r="Z22" s="64"/>
      <c r="AA22" s="25"/>
      <c r="AB22" s="25"/>
      <c r="AC22" s="26">
        <f t="shared" si="4"/>
        <v>0</v>
      </c>
    </row>
    <row r="23" spans="1:29" x14ac:dyDescent="0.25">
      <c r="B23">
        <v>0</v>
      </c>
      <c r="C23" t="s">
        <v>68</v>
      </c>
      <c r="D23" s="2">
        <f>INT(B23/3)</f>
        <v>0</v>
      </c>
      <c r="G23" s="19"/>
      <c r="H23" s="27"/>
      <c r="I23" s="30" t="s">
        <v>69</v>
      </c>
      <c r="K23" s="31"/>
      <c r="L23" s="31"/>
      <c r="M23" s="31"/>
      <c r="N23" s="31"/>
      <c r="O23" s="31"/>
      <c r="P23" s="31"/>
      <c r="Q23" s="31">
        <v>2</v>
      </c>
      <c r="R23" s="61"/>
      <c r="S23" s="62">
        <v>2</v>
      </c>
      <c r="T23" s="66" t="s">
        <v>70</v>
      </c>
      <c r="U23" s="60"/>
      <c r="V23" s="60"/>
      <c r="W23" s="60">
        <v>1</v>
      </c>
      <c r="X23" s="60">
        <v>1</v>
      </c>
      <c r="Y23" s="60"/>
      <c r="Z23" s="64"/>
      <c r="AA23" s="25"/>
      <c r="AB23" s="25"/>
      <c r="AC23" s="26"/>
    </row>
    <row r="24" spans="1:29" x14ac:dyDescent="0.25">
      <c r="B24">
        <v>0</v>
      </c>
      <c r="C24" t="s">
        <v>71</v>
      </c>
      <c r="D24" s="2">
        <f>B24</f>
        <v>0</v>
      </c>
      <c r="G24" s="19"/>
      <c r="H24" s="27"/>
      <c r="I24" s="59"/>
      <c r="J24" s="60"/>
      <c r="K24" s="60"/>
      <c r="L24" s="60"/>
      <c r="M24" s="60"/>
      <c r="N24" s="60"/>
      <c r="O24" s="60"/>
      <c r="P24" s="60"/>
      <c r="Q24" s="60"/>
      <c r="R24" s="61"/>
      <c r="S24" s="62"/>
      <c r="T24" s="66"/>
      <c r="U24" s="60"/>
      <c r="V24" s="60"/>
      <c r="W24" s="60"/>
      <c r="X24" s="60"/>
      <c r="Y24" s="60"/>
      <c r="Z24" s="64"/>
      <c r="AA24" s="25"/>
      <c r="AB24" s="25"/>
      <c r="AC24" s="26"/>
    </row>
    <row r="25" spans="1:29" x14ac:dyDescent="0.25">
      <c r="G25" s="19"/>
      <c r="H25" s="27"/>
      <c r="I25" s="59"/>
      <c r="J25" s="60"/>
      <c r="K25" s="60"/>
      <c r="L25" s="60"/>
      <c r="M25" s="60"/>
      <c r="N25" s="60"/>
      <c r="O25" s="60"/>
      <c r="P25" s="60"/>
      <c r="Q25" s="60"/>
      <c r="R25" s="61"/>
      <c r="S25" s="62"/>
      <c r="T25" s="66"/>
      <c r="U25" s="60"/>
      <c r="V25" s="60"/>
      <c r="W25" s="60"/>
      <c r="X25" s="60"/>
      <c r="Y25" s="60"/>
      <c r="Z25" s="64"/>
      <c r="AA25" s="25"/>
      <c r="AB25" s="25"/>
      <c r="AC25" s="26"/>
    </row>
    <row r="26" spans="1:29" ht="15.75" thickBot="1" x14ac:dyDescent="0.3">
      <c r="C26" s="67" t="s">
        <v>30</v>
      </c>
      <c r="D26" s="67">
        <f>SUM(D17:D24)</f>
        <v>10.199999999999999</v>
      </c>
      <c r="G26" s="19"/>
      <c r="H26" s="27"/>
      <c r="I26" s="59"/>
      <c r="J26" s="60"/>
      <c r="K26" s="60"/>
      <c r="L26" s="60"/>
      <c r="M26" s="60"/>
      <c r="N26" s="60"/>
      <c r="O26" s="60"/>
      <c r="P26" s="60"/>
      <c r="Q26" s="60"/>
      <c r="R26" s="61"/>
      <c r="S26" s="62"/>
      <c r="T26" s="59"/>
      <c r="U26" s="60"/>
      <c r="V26" s="60"/>
      <c r="W26" s="60"/>
      <c r="X26" s="60"/>
      <c r="Y26" s="60"/>
      <c r="Z26" s="64"/>
      <c r="AA26" s="25"/>
      <c r="AB26" s="25"/>
      <c r="AC26" s="26">
        <f t="shared" si="4"/>
        <v>0</v>
      </c>
    </row>
    <row r="27" spans="1:29" ht="15.75" thickTop="1" x14ac:dyDescent="0.25">
      <c r="G27" s="19" t="s">
        <v>72</v>
      </c>
      <c r="H27" s="20"/>
      <c r="I27" s="59"/>
      <c r="J27" s="60"/>
      <c r="K27" s="68"/>
      <c r="L27" s="60"/>
      <c r="M27" s="60"/>
      <c r="N27" s="60"/>
      <c r="O27" s="60"/>
      <c r="P27" s="60"/>
      <c r="Q27" s="60"/>
      <c r="R27" s="61"/>
      <c r="S27" s="62"/>
      <c r="T27" s="69"/>
      <c r="U27" s="64"/>
      <c r="V27" s="64"/>
      <c r="W27" s="64"/>
      <c r="X27" s="64"/>
      <c r="Y27" s="64"/>
      <c r="Z27" s="64"/>
      <c r="AA27" s="25"/>
      <c r="AB27" s="25"/>
      <c r="AC27" s="26">
        <f t="shared" si="4"/>
        <v>0</v>
      </c>
    </row>
    <row r="28" spans="1:29" x14ac:dyDescent="0.25">
      <c r="A28" t="s">
        <v>73</v>
      </c>
      <c r="G28" s="70" t="s">
        <v>74</v>
      </c>
      <c r="H28" s="71">
        <f>SUM(S20:S28)</f>
        <v>7</v>
      </c>
      <c r="I28" s="72"/>
      <c r="J28" s="73"/>
      <c r="K28" s="73"/>
      <c r="L28" s="73"/>
      <c r="M28" s="73"/>
      <c r="N28" s="73"/>
      <c r="O28" s="73"/>
      <c r="P28" s="73"/>
      <c r="Q28" s="73"/>
      <c r="R28" s="74"/>
      <c r="S28" s="75"/>
      <c r="T28" s="76"/>
      <c r="U28" s="77"/>
      <c r="V28" s="77"/>
      <c r="W28" s="77"/>
      <c r="X28" s="77"/>
      <c r="Y28" s="77"/>
      <c r="Z28" s="77"/>
      <c r="AA28" s="78"/>
      <c r="AB28" s="78"/>
      <c r="AC28" s="79">
        <f t="shared" si="4"/>
        <v>0</v>
      </c>
    </row>
    <row r="29" spans="1:29" x14ac:dyDescent="0.25">
      <c r="B29" t="s">
        <v>75</v>
      </c>
      <c r="C29" t="s">
        <v>76</v>
      </c>
      <c r="D29" s="2"/>
      <c r="G29" s="80" t="s">
        <v>77</v>
      </c>
      <c r="H29" s="81"/>
      <c r="I29" s="82" t="s">
        <v>78</v>
      </c>
      <c r="J29" s="83">
        <v>2</v>
      </c>
      <c r="K29" s="83"/>
      <c r="L29" s="83">
        <v>1</v>
      </c>
      <c r="M29" s="83">
        <v>1</v>
      </c>
      <c r="N29" s="84"/>
      <c r="O29" s="84"/>
      <c r="P29" s="84"/>
      <c r="Q29" s="84"/>
      <c r="R29" s="85"/>
      <c r="S29" s="86">
        <v>2</v>
      </c>
      <c r="T29" s="87"/>
      <c r="U29" s="88"/>
      <c r="V29" s="88"/>
      <c r="W29" s="88"/>
      <c r="X29" s="88"/>
      <c r="Y29" s="88"/>
      <c r="Z29" s="88"/>
      <c r="AA29" s="89"/>
      <c r="AB29" s="89"/>
      <c r="AC29" s="90"/>
    </row>
    <row r="30" spans="1:29" x14ac:dyDescent="0.25">
      <c r="C30" t="s">
        <v>79</v>
      </c>
      <c r="D30" s="2">
        <v>1</v>
      </c>
      <c r="G30" s="91"/>
      <c r="H30" s="27"/>
      <c r="I30" s="59" t="s">
        <v>80</v>
      </c>
      <c r="J30" s="60"/>
      <c r="K30" s="60"/>
      <c r="L30" s="60"/>
      <c r="M30" s="60">
        <v>1</v>
      </c>
      <c r="N30" s="60"/>
      <c r="O30" s="60"/>
      <c r="P30" s="60"/>
      <c r="Q30" s="60">
        <v>1</v>
      </c>
      <c r="R30" s="61"/>
      <c r="S30" s="92">
        <v>1</v>
      </c>
      <c r="T30" s="69"/>
      <c r="U30" s="64"/>
      <c r="V30" s="64"/>
      <c r="W30" s="64"/>
      <c r="X30" s="64"/>
      <c r="Y30" s="64"/>
      <c r="Z30" s="64"/>
      <c r="AA30" s="25"/>
      <c r="AB30" s="25"/>
      <c r="AC30" s="93"/>
    </row>
    <row r="31" spans="1:29" ht="15.75" thickBot="1" x14ac:dyDescent="0.3">
      <c r="C31" t="s">
        <v>81</v>
      </c>
      <c r="D31" s="2">
        <v>1</v>
      </c>
      <c r="G31" s="50" t="s">
        <v>82</v>
      </c>
      <c r="H31" s="51">
        <v>3</v>
      </c>
      <c r="I31" s="72"/>
      <c r="J31" s="73"/>
      <c r="K31" s="73"/>
      <c r="L31" s="73"/>
      <c r="M31" s="73"/>
      <c r="N31" s="73"/>
      <c r="O31" s="73"/>
      <c r="P31" s="73"/>
      <c r="Q31" s="73"/>
      <c r="R31" s="74"/>
      <c r="S31" s="94"/>
      <c r="T31" s="76"/>
      <c r="U31" s="77"/>
      <c r="V31" s="77"/>
      <c r="W31" s="77"/>
      <c r="X31" s="77"/>
      <c r="Y31" s="77"/>
      <c r="Z31" s="77"/>
      <c r="AA31" s="78"/>
      <c r="AB31" s="78"/>
      <c r="AC31" s="95"/>
    </row>
    <row r="32" spans="1:29" ht="15.75" thickBot="1" x14ac:dyDescent="0.3">
      <c r="C32" t="s">
        <v>83</v>
      </c>
      <c r="D32" s="2">
        <v>1</v>
      </c>
      <c r="G32" s="96" t="s">
        <v>84</v>
      </c>
      <c r="H32" s="42"/>
      <c r="I32" s="59" t="s">
        <v>85</v>
      </c>
      <c r="J32" s="60">
        <v>1</v>
      </c>
      <c r="K32" s="60"/>
      <c r="L32" s="60">
        <v>1</v>
      </c>
      <c r="M32" s="60">
        <v>1</v>
      </c>
      <c r="N32" s="60"/>
      <c r="O32" s="60"/>
      <c r="P32" s="60"/>
      <c r="Q32" s="60"/>
      <c r="R32" s="61">
        <v>1</v>
      </c>
      <c r="S32" s="92">
        <v>2</v>
      </c>
      <c r="T32" s="65" t="s">
        <v>67</v>
      </c>
      <c r="U32" s="60"/>
      <c r="V32" s="60"/>
      <c r="W32" s="60">
        <v>1</v>
      </c>
      <c r="X32" s="60">
        <v>1</v>
      </c>
      <c r="Y32" s="60"/>
      <c r="Z32" s="64"/>
      <c r="AA32" s="25"/>
      <c r="AB32" s="25"/>
      <c r="AC32" s="26">
        <f t="shared" si="4"/>
        <v>0</v>
      </c>
    </row>
    <row r="33" spans="2:29" ht="15.75" thickBot="1" x14ac:dyDescent="0.3">
      <c r="C33" s="67" t="s">
        <v>86</v>
      </c>
      <c r="D33" s="67">
        <f>SUM(D29:D32)</f>
        <v>3</v>
      </c>
      <c r="G33" s="19"/>
      <c r="H33" s="27"/>
      <c r="I33" s="97" t="s">
        <v>87</v>
      </c>
      <c r="J33" s="98"/>
      <c r="K33" s="98"/>
      <c r="L33" s="98"/>
      <c r="M33" s="98"/>
      <c r="N33" s="98"/>
      <c r="O33" s="98"/>
      <c r="P33" s="98"/>
      <c r="Q33" s="98">
        <v>1</v>
      </c>
      <c r="R33" s="99"/>
      <c r="S33" s="100"/>
      <c r="T33" s="101" t="s">
        <v>88</v>
      </c>
      <c r="U33" s="98">
        <v>1</v>
      </c>
      <c r="V33" s="98"/>
      <c r="W33" s="98"/>
      <c r="X33" s="98"/>
      <c r="Y33" s="98"/>
      <c r="Z33" s="102"/>
      <c r="AA33" s="103"/>
      <c r="AB33" s="103"/>
      <c r="AC33" s="104">
        <f t="shared" si="4"/>
        <v>0.5</v>
      </c>
    </row>
    <row r="34" spans="2:29" ht="16.5" thickTop="1" thickBot="1" x14ac:dyDescent="0.3">
      <c r="B34" t="s">
        <v>89</v>
      </c>
      <c r="G34" s="50" t="s">
        <v>82</v>
      </c>
      <c r="H34" s="51">
        <v>3</v>
      </c>
      <c r="I34" s="105"/>
      <c r="J34" s="106"/>
      <c r="K34" s="106"/>
      <c r="L34" s="106"/>
      <c r="M34" s="106"/>
      <c r="N34" s="106"/>
      <c r="O34" s="106"/>
      <c r="P34" s="106"/>
      <c r="Q34" s="106"/>
      <c r="R34" s="107"/>
      <c r="S34" s="108"/>
      <c r="T34" s="109"/>
      <c r="U34" s="110"/>
      <c r="V34" s="110"/>
      <c r="W34" s="110"/>
      <c r="X34" s="110"/>
      <c r="Y34" s="110"/>
      <c r="Z34" s="110"/>
      <c r="AA34" s="39"/>
      <c r="AB34" s="39"/>
      <c r="AC34" s="40">
        <f t="shared" si="4"/>
        <v>0</v>
      </c>
    </row>
    <row r="35" spans="2:29" x14ac:dyDescent="0.25">
      <c r="B35" t="s">
        <v>90</v>
      </c>
      <c r="C35" t="s">
        <v>91</v>
      </c>
      <c r="D35" s="2">
        <f>R5*-1</f>
        <v>-2</v>
      </c>
      <c r="G35" s="96"/>
      <c r="H35" s="42"/>
      <c r="I35" s="59"/>
      <c r="J35" s="60"/>
      <c r="K35" s="60"/>
      <c r="L35" s="60"/>
      <c r="M35" s="60"/>
      <c r="N35" s="60"/>
      <c r="O35" s="60"/>
      <c r="P35" s="60"/>
      <c r="Q35" s="60"/>
      <c r="R35" s="61"/>
      <c r="S35" s="92"/>
      <c r="T35" s="65"/>
      <c r="U35" s="60"/>
      <c r="V35" s="60"/>
      <c r="W35" s="60"/>
      <c r="X35" s="60"/>
      <c r="Y35" s="60"/>
      <c r="Z35" s="64"/>
      <c r="AA35" s="25"/>
      <c r="AB35" s="25"/>
      <c r="AC35" s="26">
        <f t="shared" ref="AC35:AC37" si="5">SUM(Y35:AA35)+(U35+V35)/2</f>
        <v>0</v>
      </c>
    </row>
    <row r="36" spans="2:29" x14ac:dyDescent="0.25">
      <c r="C36" t="s">
        <v>92</v>
      </c>
      <c r="D36" s="2">
        <f>(INT((D12-10)/5)*-1)</f>
        <v>-4</v>
      </c>
      <c r="G36" s="19"/>
      <c r="H36" s="27"/>
      <c r="I36" s="59"/>
      <c r="J36" s="60"/>
      <c r="K36" s="60"/>
      <c r="L36" s="60"/>
      <c r="M36" s="60"/>
      <c r="N36" s="60"/>
      <c r="O36" s="60"/>
      <c r="P36" s="60"/>
      <c r="Q36" s="60"/>
      <c r="R36" s="61"/>
      <c r="S36" s="62"/>
      <c r="T36" s="59"/>
      <c r="U36" s="60"/>
      <c r="V36" s="60"/>
      <c r="W36" s="60"/>
      <c r="X36" s="60"/>
      <c r="Y36" s="60"/>
      <c r="Z36" s="64"/>
      <c r="AA36" s="25"/>
      <c r="AB36" s="25"/>
      <c r="AC36" s="26">
        <f t="shared" si="5"/>
        <v>0</v>
      </c>
    </row>
    <row r="37" spans="2:29" ht="15.75" thickBot="1" x14ac:dyDescent="0.3">
      <c r="C37" s="111" t="s">
        <v>93</v>
      </c>
      <c r="D37" s="67">
        <f>IF((D33+(D35+D36))&lt;0,0,(D33+(D35+D36)))</f>
        <v>0</v>
      </c>
      <c r="G37" s="50" t="s">
        <v>82</v>
      </c>
      <c r="H37" s="51">
        <v>0</v>
      </c>
      <c r="I37" s="105"/>
      <c r="J37" s="106"/>
      <c r="K37" s="106"/>
      <c r="L37" s="106"/>
      <c r="M37" s="106"/>
      <c r="N37" s="106"/>
      <c r="O37" s="106"/>
      <c r="P37" s="106"/>
      <c r="Q37" s="106"/>
      <c r="R37" s="107"/>
      <c r="S37" s="108"/>
      <c r="T37" s="109"/>
      <c r="U37" s="110"/>
      <c r="V37" s="110"/>
      <c r="W37" s="110"/>
      <c r="X37" s="110"/>
      <c r="Y37" s="110"/>
      <c r="Z37" s="110"/>
      <c r="AA37" s="39"/>
      <c r="AB37" s="39"/>
      <c r="AC37" s="40">
        <f t="shared" si="5"/>
        <v>0</v>
      </c>
    </row>
    <row r="38" spans="2:29" ht="15.75" thickTop="1" x14ac:dyDescent="0.25">
      <c r="H38" s="10"/>
    </row>
    <row r="39" spans="2:29" x14ac:dyDescent="0.25">
      <c r="H39" s="10"/>
    </row>
    <row r="40" spans="2:29" ht="15.75" thickBot="1" x14ac:dyDescent="0.3">
      <c r="C40" s="112" t="s">
        <v>22</v>
      </c>
      <c r="D40" s="112">
        <f>D26-D37</f>
        <v>10.199999999999999</v>
      </c>
      <c r="H40" s="10"/>
    </row>
    <row r="41" spans="2:29" ht="15.75" thickTop="1" x14ac:dyDescent="0.25">
      <c r="H41" s="10"/>
    </row>
    <row r="42" spans="2:29" ht="15.75" thickBot="1" x14ac:dyDescent="0.3">
      <c r="H42" s="10"/>
    </row>
    <row r="43" spans="2:29" x14ac:dyDescent="0.25">
      <c r="H43" s="113"/>
      <c r="I43" s="17" t="s">
        <v>94</v>
      </c>
      <c r="J43" s="44"/>
      <c r="K43" s="44"/>
      <c r="L43" s="44"/>
      <c r="M43" s="45"/>
    </row>
    <row r="44" spans="2:29" x14ac:dyDescent="0.25">
      <c r="H44" s="114">
        <v>1</v>
      </c>
      <c r="I44" s="22" t="s">
        <v>95</v>
      </c>
      <c r="J44" s="22"/>
      <c r="K44" s="22"/>
      <c r="L44" s="22"/>
      <c r="M44" s="49"/>
    </row>
    <row r="45" spans="2:29" ht="21" x14ac:dyDescent="0.35">
      <c r="H45" s="114">
        <v>2</v>
      </c>
      <c r="I45" s="22" t="s">
        <v>96</v>
      </c>
      <c r="J45" s="115" t="s">
        <v>97</v>
      </c>
      <c r="K45" s="22"/>
      <c r="L45" s="22"/>
      <c r="M45" s="49"/>
    </row>
    <row r="46" spans="2:29" x14ac:dyDescent="0.25">
      <c r="H46" s="114">
        <v>1.5</v>
      </c>
      <c r="I46" s="22" t="s">
        <v>66</v>
      </c>
      <c r="J46" s="22"/>
      <c r="K46" s="22"/>
      <c r="L46" s="22"/>
      <c r="M46" s="49"/>
    </row>
    <row r="47" spans="2:29" ht="15.75" thickBot="1" x14ac:dyDescent="0.3">
      <c r="H47" s="114">
        <v>3</v>
      </c>
      <c r="I47" s="22" t="s">
        <v>98</v>
      </c>
      <c r="J47" s="22"/>
      <c r="K47" s="116"/>
      <c r="L47" s="22"/>
      <c r="M47" s="49"/>
    </row>
    <row r="48" spans="2:29" ht="15.75" thickBot="1" x14ac:dyDescent="0.3">
      <c r="H48" s="114">
        <v>1</v>
      </c>
      <c r="I48" s="22" t="s">
        <v>99</v>
      </c>
      <c r="J48" s="22"/>
      <c r="K48" s="22"/>
      <c r="L48" s="22"/>
      <c r="M48" s="49"/>
      <c r="N48" s="117"/>
    </row>
    <row r="49" spans="8:13" x14ac:dyDescent="0.25">
      <c r="H49" s="114">
        <v>0</v>
      </c>
      <c r="I49" s="22" t="s">
        <v>100</v>
      </c>
      <c r="J49" s="22"/>
      <c r="K49" s="22"/>
      <c r="L49" s="22"/>
      <c r="M49" s="49"/>
    </row>
    <row r="50" spans="8:13" ht="15.75" thickBot="1" x14ac:dyDescent="0.3">
      <c r="H50" s="118">
        <f>SUM(H44:H49)</f>
        <v>8.5</v>
      </c>
      <c r="I50" s="36" t="s">
        <v>101</v>
      </c>
      <c r="J50" s="36"/>
      <c r="K50" s="36"/>
      <c r="L50" s="36"/>
      <c r="M50" s="53"/>
    </row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2021-01-19T20:30:01Z</dcterms:created>
  <dcterms:modified xsi:type="dcterms:W3CDTF">2021-01-19T20:30:18Z</dcterms:modified>
</cp:coreProperties>
</file>