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Marik Holding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  <c r="J5" i="1"/>
  <c r="J1" i="1" s="1"/>
  <c r="K5" i="1"/>
  <c r="L5" i="1"/>
  <c r="L1" i="1" s="1"/>
  <c r="M5" i="1"/>
  <c r="M1" i="1" s="1"/>
  <c r="N5" i="1"/>
  <c r="O5" i="1"/>
  <c r="O1" i="1" s="1"/>
  <c r="P5" i="1"/>
  <c r="D18" i="1" s="1"/>
  <c r="Q5" i="1"/>
  <c r="Q1" i="1" s="1"/>
  <c r="R5" i="1"/>
  <c r="U5" i="1"/>
  <c r="W5" i="1"/>
  <c r="X5" i="1"/>
  <c r="Y5" i="1"/>
  <c r="Z5" i="1"/>
  <c r="AA5" i="1"/>
  <c r="AB5" i="1"/>
  <c r="AC9" i="1"/>
  <c r="AC5" i="1" s="1"/>
  <c r="AC10" i="1"/>
  <c r="AC11" i="1"/>
  <c r="D2" i="1" s="1"/>
  <c r="D12" i="1"/>
  <c r="AC12" i="1"/>
  <c r="AC13" i="1"/>
  <c r="AC14" i="1"/>
  <c r="AC15" i="1"/>
  <c r="AC16" i="1"/>
  <c r="D17" i="1"/>
  <c r="AC17" i="1"/>
  <c r="AC18" i="1"/>
  <c r="H19" i="1"/>
  <c r="AC19" i="1"/>
  <c r="D20" i="1"/>
  <c r="AC20" i="1"/>
  <c r="AC21" i="1"/>
  <c r="AC22" i="1"/>
  <c r="D23" i="1"/>
  <c r="H23" i="1"/>
  <c r="AC23" i="1"/>
  <c r="D24" i="1"/>
  <c r="D33" i="1"/>
  <c r="D35" i="1"/>
  <c r="D37" i="1" s="1"/>
  <c r="D36" i="1"/>
  <c r="D26" i="1" l="1"/>
  <c r="D40" i="1" s="1"/>
  <c r="D1" i="1" s="1"/>
  <c r="P1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This is the only settlement allowed in the hex.  Can't be upgraded to a town and no secondary settlements</t>
        </r>
      </text>
    </comment>
    <comment ref="D35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Iron Keep and New Dawn</t>
        </r>
      </text>
    </comment>
  </commentList>
</comments>
</file>

<file path=xl/sharedStrings.xml><?xml version="1.0" encoding="utf-8"?>
<sst xmlns="http://schemas.openxmlformats.org/spreadsheetml/2006/main" count="92" uniqueCount="79">
  <si>
    <t>Income</t>
  </si>
  <si>
    <t>Total consumption</t>
  </si>
  <si>
    <t>Stewardship Mods</t>
  </si>
  <si>
    <t>Consumption Mods</t>
  </si>
  <si>
    <t>Reductions</t>
  </si>
  <si>
    <t>R</t>
  </si>
  <si>
    <t>Subtotal</t>
  </si>
  <si>
    <t>City Districts</t>
  </si>
  <si>
    <t>Urban</t>
  </si>
  <si>
    <t>Rural</t>
  </si>
  <si>
    <t>Semi-Wilderness</t>
  </si>
  <si>
    <t>Costs</t>
  </si>
  <si>
    <t>CONSUMPTION</t>
  </si>
  <si>
    <t>Total</t>
  </si>
  <si>
    <t>Canals</t>
  </si>
  <si>
    <t xml:space="preserve">Size (6 max)  &gt;&gt; </t>
  </si>
  <si>
    <t>Highways</t>
  </si>
  <si>
    <t>Rural / Unrestricted</t>
  </si>
  <si>
    <t>Roads</t>
  </si>
  <si>
    <t>Tavern</t>
  </si>
  <si>
    <t>Village</t>
  </si>
  <si>
    <t>Watchtower</t>
  </si>
  <si>
    <t>New Dawn</t>
  </si>
  <si>
    <t>Investors Taxes.</t>
  </si>
  <si>
    <t>Resouces</t>
  </si>
  <si>
    <t xml:space="preserve">Craft Workshop </t>
  </si>
  <si>
    <t>No further developments in hex</t>
  </si>
  <si>
    <t xml:space="preserve">Magic Ecomomy </t>
  </si>
  <si>
    <t>Mine (iron)</t>
  </si>
  <si>
    <t>Village (restricted)</t>
  </si>
  <si>
    <t>Core Economy</t>
  </si>
  <si>
    <t>Holy House (Torag)  (Lutz)</t>
  </si>
  <si>
    <t>Fortified Villa</t>
  </si>
  <si>
    <t>Iron Keep</t>
  </si>
  <si>
    <t>INCOME</t>
  </si>
  <si>
    <t>Debt to bank in Restov</t>
  </si>
  <si>
    <t>(2yrs debt remaining) &gt;&gt;&gt;&gt;</t>
  </si>
  <si>
    <t>1x Boats  (Alanna)</t>
  </si>
  <si>
    <t>More Boats can be added</t>
  </si>
  <si>
    <t>1x Boats (Marik)</t>
  </si>
  <si>
    <t>Settlement is full</t>
  </si>
  <si>
    <t>Jetty</t>
  </si>
  <si>
    <t>hex Contains a Silver Mine</t>
  </si>
  <si>
    <t>Warehouse</t>
  </si>
  <si>
    <t>Income is taxed by the Kobolds</t>
  </si>
  <si>
    <t>Shipping Office</t>
  </si>
  <si>
    <t>This is a seconday settlement</t>
  </si>
  <si>
    <t>None</t>
  </si>
  <si>
    <t>General</t>
  </si>
  <si>
    <t>Local base</t>
  </si>
  <si>
    <t>Sootscale</t>
  </si>
  <si>
    <t>Moderator</t>
  </si>
  <si>
    <t>Darius</t>
  </si>
  <si>
    <t>Magistrate</t>
  </si>
  <si>
    <t>Alanna</t>
  </si>
  <si>
    <t>Treasurer</t>
  </si>
  <si>
    <t>Marik</t>
  </si>
  <si>
    <t>Leader</t>
  </si>
  <si>
    <t>Defence</t>
  </si>
  <si>
    <t>Major</t>
  </si>
  <si>
    <t>Medium</t>
  </si>
  <si>
    <t>Minor</t>
  </si>
  <si>
    <t>Stability</t>
  </si>
  <si>
    <t>Loyalty</t>
  </si>
  <si>
    <t>Untaxed</t>
  </si>
  <si>
    <t>Economy</t>
  </si>
  <si>
    <t>Buildings</t>
  </si>
  <si>
    <t>Consumption</t>
  </si>
  <si>
    <t>Type</t>
  </si>
  <si>
    <t>Location</t>
  </si>
  <si>
    <t xml:space="preserve">Mod </t>
  </si>
  <si>
    <t xml:space="preserve">Name </t>
  </si>
  <si>
    <t>Council</t>
  </si>
  <si>
    <t>Owned by Investors</t>
  </si>
  <si>
    <t>Owned by the Stonghold</t>
  </si>
  <si>
    <t>Land</t>
  </si>
  <si>
    <t>Commercial Income.</t>
  </si>
  <si>
    <t>Totals</t>
  </si>
  <si>
    <t>Overall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</si>
</sst>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</cellStyleXfs>
  <cellXfs count="53">
    <xf numFmtId="0" fontId="0" fillId="0" borderId="0" xfId="0"/>
    <xf numFmtId="0" fontId="2" fillId="2" borderId="3" xfId="1" applyBorder="1"/>
    <xf numFmtId="0" fontId="1" fillId="5" borderId="3" xfId="4" applyBorder="1"/>
    <xf numFmtId="0" fontId="0" fillId="5" borderId="3" xfId="4" applyFont="1" applyBorder="1"/>
    <xf numFmtId="0" fontId="3" fillId="3" borderId="1" xfId="2"/>
    <xf numFmtId="0" fontId="0" fillId="0" borderId="0" xfId="0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4" borderId="7" xfId="3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8" xfId="3" applyFont="1" applyBorder="1" applyAlignment="1">
      <alignment horizontal="center"/>
    </xf>
    <xf numFmtId="0" fontId="0" fillId="4" borderId="9" xfId="3" applyFont="1" applyBorder="1" applyAlignment="1">
      <alignment horizontal="right"/>
    </xf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0" fontId="0" fillId="4" borderId="12" xfId="3" applyFon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4" borderId="13" xfId="3" applyFont="1" applyBorder="1" applyAlignment="1">
      <alignment horizontal="center"/>
    </xf>
    <xf numFmtId="0" fontId="0" fillId="4" borderId="14" xfId="3" applyFont="1" applyBorder="1"/>
    <xf numFmtId="0" fontId="0" fillId="4" borderId="13" xfId="3" applyFont="1" applyBorder="1"/>
    <xf numFmtId="0" fontId="0" fillId="4" borderId="15" xfId="3" applyFont="1" applyBorder="1"/>
    <xf numFmtId="0" fontId="0" fillId="0" borderId="16" xfId="0" applyBorder="1"/>
    <xf numFmtId="0" fontId="0" fillId="0" borderId="17" xfId="0" applyBorder="1"/>
    <xf numFmtId="0" fontId="4" fillId="0" borderId="18" xfId="0" applyFont="1" applyBorder="1"/>
    <xf numFmtId="0" fontId="0" fillId="4" borderId="19" xfId="3" applyFont="1" applyBorder="1"/>
    <xf numFmtId="0" fontId="4" fillId="4" borderId="20" xfId="3" applyFont="1" applyBorder="1" applyAlignment="1">
      <alignment horizontal="left"/>
    </xf>
    <xf numFmtId="164" fontId="3" fillId="3" borderId="1" xfId="2" applyNumberFormat="1"/>
    <xf numFmtId="0" fontId="4" fillId="4" borderId="20" xfId="3" applyFont="1" applyBorder="1"/>
    <xf numFmtId="0" fontId="0" fillId="4" borderId="8" xfId="3" applyFont="1" applyBorder="1"/>
    <xf numFmtId="0" fontId="0" fillId="4" borderId="9" xfId="3" applyFont="1" applyBorder="1"/>
    <xf numFmtId="0" fontId="3" fillId="6" borderId="1" xfId="2" applyFill="1"/>
    <xf numFmtId="0" fontId="0" fillId="0" borderId="3" xfId="0" applyBorder="1"/>
    <xf numFmtId="0" fontId="0" fillId="0" borderId="11" xfId="0" applyFill="1" applyBorder="1"/>
    <xf numFmtId="0" fontId="4" fillId="0" borderId="16" xfId="0" applyFont="1" applyBorder="1"/>
    <xf numFmtId="0" fontId="4" fillId="0" borderId="17" xfId="0" applyFont="1" applyBorder="1"/>
    <xf numFmtId="0" fontId="5" fillId="0" borderId="18" xfId="0" applyFont="1" applyBorder="1"/>
    <xf numFmtId="0" fontId="0" fillId="4" borderId="21" xfId="3" applyFont="1" applyBorder="1"/>
    <xf numFmtId="0" fontId="0" fillId="0" borderId="18" xfId="0" applyBorder="1"/>
    <xf numFmtId="0" fontId="0" fillId="4" borderId="22" xfId="3" applyFont="1" applyBorder="1" applyAlignment="1">
      <alignment horizontal="center"/>
    </xf>
    <xf numFmtId="0" fontId="4" fillId="4" borderId="23" xfId="3" applyFont="1" applyBorder="1"/>
    <xf numFmtId="0" fontId="0" fillId="0" borderId="0" xfId="0" applyAlignment="1">
      <alignment horizontal="left" vertical="center" indent="5"/>
    </xf>
    <xf numFmtId="0" fontId="4" fillId="7" borderId="0" xfId="0" applyFont="1" applyFill="1" applyAlignment="1">
      <alignment horizontal="center" vertical="center" wrapText="1"/>
    </xf>
    <xf numFmtId="0" fontId="0" fillId="7" borderId="0" xfId="0" applyFill="1"/>
    <xf numFmtId="0" fontId="4" fillId="8" borderId="0" xfId="0" applyFont="1" applyFill="1" applyAlignment="1">
      <alignment horizontal="center" vertical="center" wrapText="1"/>
    </xf>
    <xf numFmtId="0" fontId="0" fillId="8" borderId="0" xfId="0" applyFill="1"/>
    <xf numFmtId="0" fontId="4" fillId="7" borderId="0" xfId="0" applyFont="1" applyFill="1"/>
    <xf numFmtId="0" fontId="4" fillId="8" borderId="0" xfId="0" applyFont="1" applyFill="1"/>
    <xf numFmtId="0" fontId="0" fillId="4" borderId="2" xfId="3" applyFont="1"/>
  </cellXfs>
  <cellStyles count="5">
    <cellStyle name="20% - Accent1" xfId="4" builtinId="30"/>
    <cellStyle name="Calculation" xfId="2" builtinId="22"/>
    <cellStyle name="Good" xfId="1" builtinId="26"/>
    <cellStyle name="Normal" xfId="0" builtinId="0"/>
    <cellStyle name="Note" xfId="3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738186</xdr:colOff>
      <xdr:row>9</xdr:row>
      <xdr:rowOff>107155</xdr:rowOff>
    </xdr:from>
    <xdr:to>
      <xdr:col>27</xdr:col>
      <xdr:colOff>595312</xdr:colOff>
      <xdr:row>13</xdr:row>
      <xdr:rowOff>107155</xdr:rowOff>
    </xdr:to>
    <xdr:sp macro="" textlink="">
      <xdr:nvSpPr>
        <xdr:cNvPr id="2" name="TextBox 1"/>
        <xdr:cNvSpPr txBox="1"/>
      </xdr:nvSpPr>
      <xdr:spPr>
        <a:xfrm>
          <a:off x="12196761" y="1821655"/>
          <a:ext cx="4857751" cy="762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This hex contains a silvermine  owned and worked by the kobolds of the sootscale tribe.  The tribe have come to</a:t>
          </a:r>
          <a:r>
            <a:rPr lang="en-GB" sz="1100" baseline="0">
              <a:solidFill>
                <a:srgbClr val="FF0000"/>
              </a:solidFill>
            </a:rPr>
            <a:t> an  agreement with Lord Henry, and are a self-governing Kobold  enclavce / reservation.  Marik acts as the go-between for henry and the Sootscales and   his reward is control of the Silver the Kobolds mine.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726281</xdr:colOff>
      <xdr:row>16</xdr:row>
      <xdr:rowOff>23813</xdr:rowOff>
    </xdr:from>
    <xdr:to>
      <xdr:col>28</xdr:col>
      <xdr:colOff>0</xdr:colOff>
      <xdr:row>18</xdr:row>
      <xdr:rowOff>130969</xdr:rowOff>
    </xdr:to>
    <xdr:sp macro="" textlink="">
      <xdr:nvSpPr>
        <xdr:cNvPr id="3" name="TextBox 2"/>
        <xdr:cNvSpPr txBox="1"/>
      </xdr:nvSpPr>
      <xdr:spPr>
        <a:xfrm>
          <a:off x="12194381" y="3071813"/>
          <a:ext cx="4874419" cy="48815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Restrictions:  Village  can be developed to Size 6.  However, it cannot be developed into a town, nor can there be any secondary developments.  On edge of 'Nature' reserve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1"/>
  <sheetViews>
    <sheetView tabSelected="1" zoomScale="80" zoomScaleNormal="80" workbookViewId="0">
      <selection activeCell="L34" sqref="L34"/>
    </sheetView>
  </sheetViews>
  <sheetFormatPr defaultRowHeight="15" x14ac:dyDescent="0.25"/>
  <cols>
    <col min="3" max="3" width="18.42578125" customWidth="1"/>
    <col min="7" max="7" width="26.85546875" customWidth="1"/>
    <col min="8" max="8" width="6.5703125" customWidth="1"/>
    <col min="9" max="9" width="17.42578125" customWidth="1"/>
    <col min="19" max="19" width="3.5703125" customWidth="1"/>
    <col min="20" max="20" width="31.7109375" customWidth="1"/>
  </cols>
  <sheetData>
    <row r="1" spans="1:29" x14ac:dyDescent="0.25">
      <c r="C1" t="s">
        <v>78</v>
      </c>
      <c r="D1">
        <f>D40</f>
        <v>4.0999999999999996</v>
      </c>
      <c r="I1" s="52" t="s">
        <v>77</v>
      </c>
      <c r="J1" s="4">
        <f>J5+U5</f>
        <v>3</v>
      </c>
      <c r="K1" s="4"/>
      <c r="L1" s="4">
        <f>L5+W5</f>
        <v>2</v>
      </c>
      <c r="M1" s="4">
        <f>M5+X5</f>
        <v>3</v>
      </c>
      <c r="N1" s="4">
        <f>N5+Y5</f>
        <v>1</v>
      </c>
      <c r="O1" s="4">
        <f>O5+Z5</f>
        <v>0</v>
      </c>
      <c r="P1" s="4">
        <f>P5+AA5</f>
        <v>0</v>
      </c>
      <c r="Q1" s="4">
        <f>Q5+AB5</f>
        <v>2</v>
      </c>
    </row>
    <row r="2" spans="1:29" x14ac:dyDescent="0.25">
      <c r="C2" t="s">
        <v>76</v>
      </c>
      <c r="D2" s="4">
        <f>SUM(AC9:AC15)</f>
        <v>0</v>
      </c>
    </row>
    <row r="3" spans="1:29" x14ac:dyDescent="0.25">
      <c r="G3" s="49"/>
      <c r="H3" s="49" t="s">
        <v>75</v>
      </c>
      <c r="I3" s="51" t="s">
        <v>74</v>
      </c>
      <c r="J3" s="49"/>
      <c r="K3" s="49"/>
      <c r="T3" s="50" t="s">
        <v>73</v>
      </c>
    </row>
    <row r="4" spans="1:29" ht="30" x14ac:dyDescent="0.25">
      <c r="B4" t="s">
        <v>72</v>
      </c>
      <c r="C4" t="s">
        <v>71</v>
      </c>
      <c r="D4" t="s">
        <v>70</v>
      </c>
      <c r="G4" s="49" t="s">
        <v>69</v>
      </c>
      <c r="H4" s="49" t="s">
        <v>68</v>
      </c>
      <c r="I4" s="49" t="s">
        <v>66</v>
      </c>
      <c r="J4" s="48" t="s">
        <v>65</v>
      </c>
      <c r="K4" s="48" t="s">
        <v>64</v>
      </c>
      <c r="L4" s="48" t="s">
        <v>63</v>
      </c>
      <c r="M4" s="48" t="s">
        <v>62</v>
      </c>
      <c r="N4" s="48" t="s">
        <v>61</v>
      </c>
      <c r="O4" s="48" t="s">
        <v>60</v>
      </c>
      <c r="P4" s="48" t="s">
        <v>59</v>
      </c>
      <c r="Q4" s="48" t="s">
        <v>58</v>
      </c>
      <c r="R4" s="48" t="s">
        <v>67</v>
      </c>
      <c r="T4" s="47" t="s">
        <v>66</v>
      </c>
      <c r="U4" s="46" t="s">
        <v>65</v>
      </c>
      <c r="V4" s="46" t="s">
        <v>64</v>
      </c>
      <c r="W4" s="46" t="s">
        <v>63</v>
      </c>
      <c r="X4" s="46" t="s">
        <v>62</v>
      </c>
      <c r="Y4" s="46" t="s">
        <v>61</v>
      </c>
      <c r="Z4" s="46" t="s">
        <v>60</v>
      </c>
      <c r="AA4" s="46" t="s">
        <v>59</v>
      </c>
      <c r="AB4" s="46" t="s">
        <v>58</v>
      </c>
      <c r="AC4" s="46" t="s">
        <v>0</v>
      </c>
    </row>
    <row r="5" spans="1:29" x14ac:dyDescent="0.25">
      <c r="J5" s="4">
        <f>SUM(J6:J22)</f>
        <v>3</v>
      </c>
      <c r="K5" s="4">
        <f>SUM(K6:K22)</f>
        <v>4</v>
      </c>
      <c r="L5" s="4">
        <f>SUM(L6:L22)</f>
        <v>1</v>
      </c>
      <c r="M5" s="4">
        <f>SUM(M6:M22)</f>
        <v>2</v>
      </c>
      <c r="N5" s="4">
        <f>SUM(N6:N23)</f>
        <v>0</v>
      </c>
      <c r="O5" s="4">
        <f>SUM(O6:O23)</f>
        <v>0</v>
      </c>
      <c r="P5" s="4">
        <f>SUM(P6:P23)</f>
        <v>0</v>
      </c>
      <c r="Q5" s="4">
        <f>SUM(Q6:Q23)</f>
        <v>2</v>
      </c>
      <c r="R5" s="4">
        <f>SUM(R6:R23)</f>
        <v>2</v>
      </c>
      <c r="U5" s="4">
        <f>SUM(U6:U23)</f>
        <v>0</v>
      </c>
      <c r="V5" s="4"/>
      <c r="W5" s="4">
        <f>SUM(W6:W23)</f>
        <v>1</v>
      </c>
      <c r="X5" s="4">
        <f>SUM(X6:X23)</f>
        <v>1</v>
      </c>
      <c r="Y5" s="4">
        <f>SUM(Y6:Y23)</f>
        <v>1</v>
      </c>
      <c r="Z5" s="4">
        <f>SUM(Z6:Z23)</f>
        <v>0</v>
      </c>
      <c r="AA5" s="4">
        <f>SUM(AA6:AA23)</f>
        <v>0</v>
      </c>
      <c r="AB5" s="4">
        <f>SUM(AB6:AB23)</f>
        <v>0</v>
      </c>
      <c r="AC5">
        <f>SUM(AC6:AC20)</f>
        <v>1</v>
      </c>
    </row>
    <row r="6" spans="1:29" x14ac:dyDescent="0.25">
      <c r="B6" t="s">
        <v>57</v>
      </c>
      <c r="C6" t="s">
        <v>56</v>
      </c>
      <c r="D6">
        <v>13</v>
      </c>
      <c r="G6" s="45"/>
      <c r="H6" s="5"/>
    </row>
    <row r="7" spans="1:29" x14ac:dyDescent="0.25">
      <c r="B7" t="s">
        <v>55</v>
      </c>
      <c r="C7" t="s">
        <v>54</v>
      </c>
      <c r="D7">
        <v>11</v>
      </c>
      <c r="H7" s="5"/>
    </row>
    <row r="8" spans="1:29" ht="15.75" thickBot="1" x14ac:dyDescent="0.3">
      <c r="B8" t="s">
        <v>53</v>
      </c>
      <c r="C8" t="s">
        <v>52</v>
      </c>
      <c r="D8">
        <v>10</v>
      </c>
    </row>
    <row r="9" spans="1:29" x14ac:dyDescent="0.25">
      <c r="B9" t="s">
        <v>51</v>
      </c>
      <c r="C9" t="s">
        <v>47</v>
      </c>
      <c r="D9">
        <v>0</v>
      </c>
      <c r="G9" s="44" t="s">
        <v>50</v>
      </c>
      <c r="H9" s="43"/>
      <c r="I9" s="42" t="s">
        <v>49</v>
      </c>
      <c r="J9" s="27"/>
      <c r="K9" s="27"/>
      <c r="L9" s="27"/>
      <c r="M9" s="27"/>
      <c r="N9" s="27"/>
      <c r="O9" s="27"/>
      <c r="P9" s="27"/>
      <c r="Q9" s="27"/>
      <c r="R9" s="27"/>
      <c r="S9" s="41"/>
      <c r="T9" s="40"/>
      <c r="U9" s="39"/>
      <c r="V9" s="39"/>
      <c r="W9" s="39"/>
      <c r="X9" s="39"/>
      <c r="Y9" s="39"/>
      <c r="Z9" s="39"/>
      <c r="AA9" s="39"/>
      <c r="AB9" s="39"/>
      <c r="AC9" s="38">
        <f>SUM(Y9:AA9)+(U9+V9)/2</f>
        <v>0</v>
      </c>
    </row>
    <row r="10" spans="1:29" x14ac:dyDescent="0.25">
      <c r="B10" t="s">
        <v>48</v>
      </c>
      <c r="C10" t="s">
        <v>47</v>
      </c>
      <c r="D10">
        <v>0</v>
      </c>
      <c r="G10" s="23" t="s">
        <v>46</v>
      </c>
      <c r="H10" s="22"/>
      <c r="I10" s="37" t="s">
        <v>45</v>
      </c>
      <c r="K10" s="20">
        <v>1</v>
      </c>
      <c r="L10" s="20"/>
      <c r="M10" s="20"/>
      <c r="N10" s="20"/>
      <c r="O10" s="20"/>
      <c r="P10" s="20"/>
      <c r="Q10" s="20"/>
      <c r="R10" s="20"/>
      <c r="S10" s="18"/>
      <c r="T10" s="17"/>
      <c r="U10" s="16"/>
      <c r="V10" s="16"/>
      <c r="W10" s="16"/>
      <c r="X10" s="16"/>
      <c r="Y10" s="16"/>
      <c r="Z10" s="16"/>
      <c r="AA10" s="16"/>
      <c r="AB10" s="16"/>
      <c r="AC10" s="15">
        <f>SUM(Y10:AA10)+(U10+V10)/2</f>
        <v>0</v>
      </c>
    </row>
    <row r="11" spans="1:29" x14ac:dyDescent="0.25">
      <c r="G11" s="23" t="s">
        <v>44</v>
      </c>
      <c r="H11" s="24"/>
      <c r="I11" s="21" t="s">
        <v>43</v>
      </c>
      <c r="K11" s="20">
        <v>1</v>
      </c>
      <c r="L11" s="20"/>
      <c r="M11" s="20"/>
      <c r="N11" s="20"/>
      <c r="O11" s="20"/>
      <c r="P11" s="20"/>
      <c r="Q11" s="20"/>
      <c r="R11" s="20"/>
      <c r="S11" s="18"/>
      <c r="T11" s="17"/>
      <c r="U11" s="16"/>
      <c r="V11" s="16"/>
      <c r="W11" s="16"/>
      <c r="X11" s="16"/>
      <c r="Y11" s="16"/>
      <c r="Z11" s="16"/>
      <c r="AA11" s="16"/>
      <c r="AB11" s="16"/>
      <c r="AC11" s="15">
        <f>SUM(Y11:AA11)+(U11+V11)/2</f>
        <v>0</v>
      </c>
    </row>
    <row r="12" spans="1:29" ht="15.75" thickBot="1" x14ac:dyDescent="0.3">
      <c r="C12" s="36" t="s">
        <v>13</v>
      </c>
      <c r="D12" s="4">
        <f>SUM(D6:D11)</f>
        <v>34</v>
      </c>
      <c r="G12" s="23" t="s">
        <v>42</v>
      </c>
      <c r="H12" s="24"/>
      <c r="I12" s="21" t="s">
        <v>41</v>
      </c>
      <c r="K12" s="20">
        <v>1</v>
      </c>
      <c r="L12" s="20"/>
      <c r="M12" s="20"/>
      <c r="N12" s="20"/>
      <c r="O12" s="20"/>
      <c r="P12" s="20"/>
      <c r="Q12" s="20"/>
      <c r="R12" s="20"/>
      <c r="S12" s="18"/>
      <c r="T12" s="17"/>
      <c r="U12" s="16"/>
      <c r="V12" s="16"/>
      <c r="W12" s="16"/>
      <c r="X12" s="16"/>
      <c r="Y12" s="16"/>
      <c r="Z12" s="16"/>
      <c r="AA12" s="16"/>
      <c r="AB12" s="16"/>
      <c r="AC12" s="15">
        <f>SUM(Y12:AA12)+(U12+V12)/2</f>
        <v>0</v>
      </c>
    </row>
    <row r="13" spans="1:29" ht="15.75" thickTop="1" x14ac:dyDescent="0.25">
      <c r="G13" s="23" t="s">
        <v>40</v>
      </c>
      <c r="H13" s="24"/>
      <c r="I13" s="21" t="s">
        <v>39</v>
      </c>
      <c r="J13" s="20"/>
      <c r="K13" s="20">
        <v>1</v>
      </c>
      <c r="L13" s="20"/>
      <c r="M13" s="20"/>
      <c r="N13" s="20"/>
      <c r="O13" s="20"/>
      <c r="P13" s="20"/>
      <c r="Q13" s="20"/>
      <c r="R13" s="20"/>
      <c r="S13" s="18"/>
      <c r="T13" s="17"/>
      <c r="U13" s="16"/>
      <c r="V13" s="16"/>
      <c r="W13" s="16"/>
      <c r="X13" s="16"/>
      <c r="Y13" s="16"/>
      <c r="Z13" s="16"/>
      <c r="AA13" s="16"/>
      <c r="AB13" s="16"/>
      <c r="AC13" s="15">
        <f>SUM(Y13:AA13)+(U13+V13)/2</f>
        <v>0</v>
      </c>
    </row>
    <row r="14" spans="1:29" x14ac:dyDescent="0.25">
      <c r="A14" s="35"/>
      <c r="B14" s="35"/>
      <c r="C14" s="35"/>
      <c r="D14" s="35"/>
      <c r="E14" s="35"/>
      <c r="G14" s="23" t="s">
        <v>38</v>
      </c>
      <c r="H14" s="24"/>
      <c r="I14" s="21" t="s">
        <v>37</v>
      </c>
      <c r="J14" s="20"/>
      <c r="K14" s="20">
        <v>1</v>
      </c>
      <c r="L14" s="20"/>
      <c r="M14" s="20"/>
      <c r="N14" s="20"/>
      <c r="O14" s="20"/>
      <c r="P14" s="20"/>
      <c r="Q14" s="20"/>
      <c r="R14" s="20"/>
      <c r="S14" s="18"/>
      <c r="T14" s="17"/>
      <c r="U14" s="16"/>
      <c r="V14" s="16"/>
      <c r="W14" s="16"/>
      <c r="X14" s="16"/>
      <c r="Y14" s="16"/>
      <c r="Z14" s="16"/>
      <c r="AA14" s="16"/>
      <c r="AB14" s="16"/>
      <c r="AC14" s="15">
        <f>SUM(Y14:AA14)+(U14+V14)/2</f>
        <v>0</v>
      </c>
    </row>
    <row r="15" spans="1:29" ht="15.75" thickBot="1" x14ac:dyDescent="0.3">
      <c r="G15" s="34" t="s">
        <v>36</v>
      </c>
      <c r="H15" s="33"/>
      <c r="I15" s="12" t="s">
        <v>35</v>
      </c>
      <c r="J15" s="11"/>
      <c r="K15" s="11">
        <v>-1</v>
      </c>
      <c r="L15" s="11"/>
      <c r="M15" s="11"/>
      <c r="N15" s="11"/>
      <c r="O15" s="11"/>
      <c r="P15" s="11"/>
      <c r="Q15" s="11"/>
      <c r="R15" s="11"/>
      <c r="S15" s="9"/>
      <c r="T15" s="8"/>
      <c r="U15" s="7"/>
      <c r="V15" s="7"/>
      <c r="W15" s="7"/>
      <c r="X15" s="7"/>
      <c r="Y15" s="7"/>
      <c r="Z15" s="7"/>
      <c r="AA15" s="7"/>
      <c r="AB15" s="7"/>
      <c r="AC15" s="6">
        <f>SUM(Y15:AA15)+(U15+V15)/2</f>
        <v>0</v>
      </c>
    </row>
    <row r="16" spans="1:29" x14ac:dyDescent="0.25">
      <c r="A16" t="s">
        <v>34</v>
      </c>
      <c r="G16" s="32" t="s">
        <v>33</v>
      </c>
      <c r="H16" s="29"/>
      <c r="I16" s="28" t="s">
        <v>32</v>
      </c>
      <c r="J16" s="27"/>
      <c r="K16" s="27"/>
      <c r="L16" s="27"/>
      <c r="M16" s="27">
        <v>1</v>
      </c>
      <c r="N16" s="27"/>
      <c r="O16" s="27"/>
      <c r="P16" s="27"/>
      <c r="Q16" s="27">
        <v>1</v>
      </c>
      <c r="R16" s="26"/>
      <c r="S16" s="25">
        <v>2</v>
      </c>
      <c r="T16" s="21" t="s">
        <v>31</v>
      </c>
      <c r="U16" s="20"/>
      <c r="V16" s="20"/>
      <c r="W16" s="20">
        <v>1</v>
      </c>
      <c r="X16" s="20">
        <v>1</v>
      </c>
      <c r="Y16" s="20">
        <v>1</v>
      </c>
      <c r="Z16" s="20"/>
      <c r="AA16" s="20"/>
      <c r="AB16" s="20"/>
      <c r="AC16" s="15">
        <f>SUM(Y16:AA16)+(U16+V16)/2</f>
        <v>1</v>
      </c>
    </row>
    <row r="17" spans="1:29" x14ac:dyDescent="0.25">
      <c r="C17" t="s">
        <v>30</v>
      </c>
      <c r="D17" s="4">
        <f>(K5+J5)/2</f>
        <v>3.5</v>
      </c>
      <c r="G17" s="23" t="s">
        <v>29</v>
      </c>
      <c r="H17" s="24"/>
      <c r="I17" s="17" t="s">
        <v>28</v>
      </c>
      <c r="J17" s="20">
        <v>1</v>
      </c>
      <c r="K17" s="20"/>
      <c r="L17" s="20">
        <v>1</v>
      </c>
      <c r="M17" s="20">
        <v>1</v>
      </c>
      <c r="N17" s="20"/>
      <c r="O17" s="20"/>
      <c r="P17" s="20"/>
      <c r="Q17" s="20"/>
      <c r="R17" s="19">
        <v>1</v>
      </c>
      <c r="S17" s="18">
        <v>1</v>
      </c>
      <c r="T17" s="21"/>
      <c r="U17" s="20"/>
      <c r="V17" s="20"/>
      <c r="W17" s="20"/>
      <c r="X17" s="20"/>
      <c r="Y17" s="20"/>
      <c r="Z17" s="16"/>
      <c r="AA17" s="16"/>
      <c r="AB17" s="16"/>
      <c r="AC17" s="15">
        <f>SUM(Y17:AA17)+(U17+V17)/2</f>
        <v>0</v>
      </c>
    </row>
    <row r="18" spans="1:29" x14ac:dyDescent="0.25">
      <c r="C18" t="s">
        <v>27</v>
      </c>
      <c r="D18" s="4">
        <f>SUM(N5:P5)</f>
        <v>0</v>
      </c>
      <c r="G18" s="23" t="s">
        <v>26</v>
      </c>
      <c r="H18" s="22"/>
      <c r="I18" s="21" t="s">
        <v>25</v>
      </c>
      <c r="J18" s="20">
        <v>1</v>
      </c>
      <c r="K18" s="20"/>
      <c r="L18" s="20"/>
      <c r="M18" s="20"/>
      <c r="N18" s="20"/>
      <c r="O18" s="20"/>
      <c r="P18" s="20"/>
      <c r="Q18" s="20"/>
      <c r="R18" s="19"/>
      <c r="S18" s="18">
        <v>1</v>
      </c>
      <c r="T18" s="17"/>
      <c r="U18" s="16"/>
      <c r="V18" s="16"/>
      <c r="W18" s="16"/>
      <c r="X18" s="16"/>
      <c r="Y18" s="16"/>
      <c r="Z18" s="16"/>
      <c r="AA18" s="16"/>
      <c r="AB18" s="16"/>
      <c r="AC18" s="15">
        <f>SUM(Y18:AA18)+(U18+V18)/2</f>
        <v>0</v>
      </c>
    </row>
    <row r="19" spans="1:29" ht="15.75" thickBot="1" x14ac:dyDescent="0.3">
      <c r="C19" t="s">
        <v>24</v>
      </c>
      <c r="D19" s="4"/>
      <c r="G19" s="14" t="s">
        <v>15</v>
      </c>
      <c r="H19" s="13">
        <f>SUM(S16:S19)</f>
        <v>4</v>
      </c>
      <c r="I19" s="12"/>
      <c r="J19" s="11"/>
      <c r="K19" s="11"/>
      <c r="L19" s="11"/>
      <c r="M19" s="11"/>
      <c r="N19" s="11"/>
      <c r="O19" s="11"/>
      <c r="P19" s="11"/>
      <c r="Q19" s="11"/>
      <c r="R19" s="10"/>
      <c r="S19" s="9"/>
      <c r="T19" s="8"/>
      <c r="U19" s="7"/>
      <c r="V19" s="7"/>
      <c r="W19" s="7"/>
      <c r="X19" s="7"/>
      <c r="Y19" s="7"/>
      <c r="Z19" s="7"/>
      <c r="AA19" s="7"/>
      <c r="AB19" s="7"/>
      <c r="AC19" s="6">
        <f>SUM(Y19:AA19)+(U19+V19)/2</f>
        <v>0</v>
      </c>
    </row>
    <row r="20" spans="1:29" x14ac:dyDescent="0.25">
      <c r="C20" t="s">
        <v>23</v>
      </c>
      <c r="D20" s="31">
        <f>(U5+J5/5)</f>
        <v>0.6</v>
      </c>
      <c r="G20" s="30" t="s">
        <v>22</v>
      </c>
      <c r="H20" s="29"/>
      <c r="I20" s="28" t="s">
        <v>21</v>
      </c>
      <c r="J20" s="27"/>
      <c r="K20" s="27"/>
      <c r="L20" s="27"/>
      <c r="M20" s="27"/>
      <c r="N20" s="27"/>
      <c r="O20" s="27"/>
      <c r="P20" s="27"/>
      <c r="Q20" s="27">
        <v>1</v>
      </c>
      <c r="R20" s="26"/>
      <c r="S20" s="25">
        <v>1</v>
      </c>
      <c r="T20" s="21"/>
      <c r="U20" s="20"/>
      <c r="V20" s="20"/>
      <c r="W20" s="20"/>
      <c r="X20" s="20"/>
      <c r="Y20" s="20"/>
      <c r="Z20" s="20"/>
      <c r="AA20" s="20"/>
      <c r="AB20" s="20"/>
      <c r="AC20" s="15">
        <f>SUM(Y20:AA20)+(U20+V20)/2</f>
        <v>0</v>
      </c>
    </row>
    <row r="21" spans="1:29" x14ac:dyDescent="0.25">
      <c r="D21" s="4"/>
      <c r="G21" s="23" t="s">
        <v>20</v>
      </c>
      <c r="H21" s="24"/>
      <c r="I21" s="17" t="s">
        <v>19</v>
      </c>
      <c r="J21" s="20">
        <v>1</v>
      </c>
      <c r="K21" s="20"/>
      <c r="L21" s="20"/>
      <c r="M21" s="20"/>
      <c r="N21" s="20"/>
      <c r="O21" s="20"/>
      <c r="P21" s="20"/>
      <c r="Q21" s="20"/>
      <c r="R21" s="19">
        <v>1</v>
      </c>
      <c r="S21" s="18">
        <v>1</v>
      </c>
      <c r="T21" s="21"/>
      <c r="U21" s="20"/>
      <c r="V21" s="20"/>
      <c r="W21" s="20"/>
      <c r="X21" s="20"/>
      <c r="Y21" s="20"/>
      <c r="Z21" s="16"/>
      <c r="AA21" s="16"/>
      <c r="AB21" s="16"/>
      <c r="AC21" s="15">
        <f>SUM(Y21:AA21)+(U21+V21)/2</f>
        <v>0</v>
      </c>
    </row>
    <row r="22" spans="1:29" x14ac:dyDescent="0.25">
      <c r="B22">
        <v>14</v>
      </c>
      <c r="C22" t="s">
        <v>18</v>
      </c>
      <c r="D22" s="4"/>
      <c r="G22" s="23" t="s">
        <v>17</v>
      </c>
      <c r="H22" s="22"/>
      <c r="I22" s="21"/>
      <c r="J22" s="20"/>
      <c r="K22" s="20"/>
      <c r="L22" s="20"/>
      <c r="M22" s="20"/>
      <c r="N22" s="20"/>
      <c r="O22" s="20"/>
      <c r="P22" s="20"/>
      <c r="Q22" s="20"/>
      <c r="R22" s="19"/>
      <c r="S22" s="18"/>
      <c r="T22" s="17"/>
      <c r="U22" s="16"/>
      <c r="V22" s="16"/>
      <c r="W22" s="16"/>
      <c r="X22" s="16"/>
      <c r="Y22" s="16"/>
      <c r="Z22" s="16"/>
      <c r="AA22" s="16"/>
      <c r="AB22" s="16"/>
      <c r="AC22" s="15">
        <f>SUM(Y22:AA22)+(U22+V22)/2</f>
        <v>0</v>
      </c>
    </row>
    <row r="23" spans="1:29" ht="15.75" thickBot="1" x14ac:dyDescent="0.3">
      <c r="B23">
        <v>0</v>
      </c>
      <c r="C23" t="s">
        <v>16</v>
      </c>
      <c r="D23" s="4">
        <f>INT(B23/3)</f>
        <v>0</v>
      </c>
      <c r="G23" s="14" t="s">
        <v>15</v>
      </c>
      <c r="H23" s="13">
        <f>SUM(S20:S23)</f>
        <v>2</v>
      </c>
      <c r="I23" s="12"/>
      <c r="J23" s="11"/>
      <c r="K23" s="11"/>
      <c r="L23" s="11"/>
      <c r="M23" s="11"/>
      <c r="N23" s="11"/>
      <c r="O23" s="11"/>
      <c r="P23" s="11"/>
      <c r="Q23" s="11"/>
      <c r="R23" s="10"/>
      <c r="S23" s="9"/>
      <c r="T23" s="8"/>
      <c r="U23" s="7"/>
      <c r="V23" s="7"/>
      <c r="W23" s="7"/>
      <c r="X23" s="7"/>
      <c r="Y23" s="7"/>
      <c r="Z23" s="7"/>
      <c r="AA23" s="7"/>
      <c r="AB23" s="7"/>
      <c r="AC23" s="6">
        <f>SUM(Y23:AA23)+(U23+V23)/2</f>
        <v>0</v>
      </c>
    </row>
    <row r="24" spans="1:29" x14ac:dyDescent="0.25">
      <c r="B24">
        <v>0</v>
      </c>
      <c r="C24" t="s">
        <v>14</v>
      </c>
      <c r="D24" s="4">
        <f>B24</f>
        <v>0</v>
      </c>
      <c r="H24" s="5"/>
    </row>
    <row r="25" spans="1:29" x14ac:dyDescent="0.25">
      <c r="H25" s="5"/>
    </row>
    <row r="26" spans="1:29" ht="15.75" thickBot="1" x14ac:dyDescent="0.3">
      <c r="C26" s="2" t="s">
        <v>13</v>
      </c>
      <c r="D26" s="2">
        <f>SUM(D17:D24)</f>
        <v>4.0999999999999996</v>
      </c>
      <c r="H26" s="5"/>
    </row>
    <row r="27" spans="1:29" ht="15.75" thickTop="1" x14ac:dyDescent="0.25">
      <c r="H27" s="5"/>
    </row>
    <row r="28" spans="1:29" x14ac:dyDescent="0.25">
      <c r="A28" t="s">
        <v>12</v>
      </c>
      <c r="H28" s="5"/>
    </row>
    <row r="29" spans="1:29" x14ac:dyDescent="0.25">
      <c r="B29" t="s">
        <v>11</v>
      </c>
      <c r="C29" t="s">
        <v>10</v>
      </c>
      <c r="D29" s="4"/>
      <c r="H29" s="5"/>
    </row>
    <row r="30" spans="1:29" x14ac:dyDescent="0.25">
      <c r="C30" t="s">
        <v>9</v>
      </c>
      <c r="D30" s="4">
        <v>2</v>
      </c>
      <c r="H30" s="5"/>
    </row>
    <row r="31" spans="1:29" x14ac:dyDescent="0.25">
      <c r="C31" t="s">
        <v>8</v>
      </c>
      <c r="D31" s="4"/>
    </row>
    <row r="32" spans="1:29" x14ac:dyDescent="0.25">
      <c r="C32" t="s">
        <v>7</v>
      </c>
      <c r="D32" s="4"/>
    </row>
    <row r="33" spans="2:4" ht="15.75" thickBot="1" x14ac:dyDescent="0.3">
      <c r="C33" s="2" t="s">
        <v>6</v>
      </c>
      <c r="D33" s="2">
        <f>SUM(D29:D32)</f>
        <v>2</v>
      </c>
    </row>
    <row r="34" spans="2:4" ht="15.75" thickTop="1" x14ac:dyDescent="0.25">
      <c r="B34" t="s">
        <v>5</v>
      </c>
    </row>
    <row r="35" spans="2:4" x14ac:dyDescent="0.25">
      <c r="B35" t="s">
        <v>4</v>
      </c>
      <c r="C35" t="s">
        <v>3</v>
      </c>
      <c r="D35" s="4">
        <f>R5*-1</f>
        <v>-2</v>
      </c>
    </row>
    <row r="36" spans="2:4" x14ac:dyDescent="0.25">
      <c r="C36" t="s">
        <v>2</v>
      </c>
      <c r="D36" s="4">
        <f>(INT((D12-10)/5)*-1)</f>
        <v>-4</v>
      </c>
    </row>
    <row r="37" spans="2:4" ht="15.75" thickBot="1" x14ac:dyDescent="0.3">
      <c r="C37" s="3" t="s">
        <v>1</v>
      </c>
      <c r="D37" s="2">
        <f>IF((D33+(D35+D36))&lt;0,0,(D33+(D35+D36)))</f>
        <v>0</v>
      </c>
    </row>
    <row r="38" spans="2:4" ht="15.75" thickTop="1" x14ac:dyDescent="0.25"/>
    <row r="40" spans="2:4" ht="15.75" thickBot="1" x14ac:dyDescent="0.3">
      <c r="C40" s="1" t="s">
        <v>0</v>
      </c>
      <c r="D40" s="1">
        <f>D26-D37</f>
        <v>4.0999999999999996</v>
      </c>
    </row>
    <row r="41" spans="2:4" ht="15.75" thickTop="1" x14ac:dyDescent="0.25"/>
  </sheetData>
  <conditionalFormatting sqref="D40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Marik Holdings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2020-05-31T11:02:18Z</dcterms:created>
  <dcterms:modified xsi:type="dcterms:W3CDTF">2020-05-31T11:03:04Z</dcterms:modified>
</cp:coreProperties>
</file>