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Games\King Maker Revisted\Finances_files\"/>
    </mc:Choice>
  </mc:AlternateContent>
  <bookViews>
    <workbookView xWindow="0" yWindow="0" windowWidth="28800" windowHeight="13020"/>
  </bookViews>
  <sheets>
    <sheet name="Marik Holding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AC28" i="1"/>
  <c r="AC27" i="1"/>
  <c r="AC26" i="1"/>
  <c r="AC25" i="1"/>
  <c r="H25" i="1"/>
  <c r="AC24" i="1"/>
  <c r="D24" i="1"/>
  <c r="AC23" i="1"/>
  <c r="D23" i="1"/>
  <c r="AC22" i="1"/>
  <c r="AC21" i="1"/>
  <c r="AC20" i="1"/>
  <c r="AC19" i="1"/>
  <c r="H19" i="1"/>
  <c r="AC18" i="1"/>
  <c r="AC17" i="1"/>
  <c r="AC16" i="1"/>
  <c r="AC15" i="1"/>
  <c r="AC14" i="1"/>
  <c r="AC13" i="1"/>
  <c r="AC12" i="1"/>
  <c r="D12" i="1"/>
  <c r="D36" i="1" s="1"/>
  <c r="AC11" i="1"/>
  <c r="AC10" i="1"/>
  <c r="AC5" i="1" s="1"/>
  <c r="AC9" i="1"/>
  <c r="AB5" i="1"/>
  <c r="Q1" i="1" s="1"/>
  <c r="AA5" i="1"/>
  <c r="Z5" i="1"/>
  <c r="Y5" i="1"/>
  <c r="X5" i="1"/>
  <c r="M1" i="1" s="1"/>
  <c r="W5" i="1"/>
  <c r="L1" i="1" s="1"/>
  <c r="V5" i="1"/>
  <c r="U5" i="1"/>
  <c r="D20" i="1" s="1"/>
  <c r="R5" i="1"/>
  <c r="D35" i="1" s="1"/>
  <c r="Q5" i="1"/>
  <c r="P5" i="1"/>
  <c r="O5" i="1"/>
  <c r="N5" i="1"/>
  <c r="D18" i="1" s="1"/>
  <c r="M5" i="1"/>
  <c r="L5" i="1"/>
  <c r="K5" i="1"/>
  <c r="D17" i="1" s="1"/>
  <c r="D26" i="1" s="1"/>
  <c r="J5" i="1"/>
  <c r="J1" i="1" s="1"/>
  <c r="P1" i="1"/>
  <c r="O1" i="1"/>
  <c r="D37" i="1" l="1"/>
  <c r="D40" i="1" s="1"/>
  <c r="D1" i="1" s="1"/>
  <c r="N1" i="1"/>
</calcChain>
</file>

<file path=xl/comments1.xml><?xml version="1.0" encoding="utf-8"?>
<comments xmlns="http://schemas.openxmlformats.org/spreadsheetml/2006/main">
  <authors>
    <author>User</author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G17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This is the only settlement allowed in the hex.  Can't be upgraded to a town and no secondary settlements</t>
        </r>
      </text>
    </comment>
    <comment ref="D35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Iron Keep and New Dawn</t>
        </r>
      </text>
    </comment>
  </commentList>
</comments>
</file>

<file path=xl/sharedStrings.xml><?xml version="1.0" encoding="utf-8"?>
<sst xmlns="http://schemas.openxmlformats.org/spreadsheetml/2006/main" count="100" uniqueCount="88">
  <si>
    <t>Overall Income</t>
  </si>
  <si>
    <t>Totals</t>
  </si>
  <si>
    <t>Treasury</t>
  </si>
  <si>
    <t>Land</t>
  </si>
  <si>
    <t>Owned by the Stonghold</t>
  </si>
  <si>
    <t>Owned by Investors</t>
  </si>
  <si>
    <t>Council</t>
  </si>
  <si>
    <t xml:space="preserve">Name </t>
  </si>
  <si>
    <t xml:space="preserve">Mod </t>
  </si>
  <si>
    <t>Location</t>
  </si>
  <si>
    <t>Type</t>
  </si>
  <si>
    <t>Buildings</t>
  </si>
  <si>
    <t>Economy</t>
  </si>
  <si>
    <t>Untaxed</t>
  </si>
  <si>
    <t>Loyalty</t>
  </si>
  <si>
    <t>Stability</t>
  </si>
  <si>
    <t>Minor</t>
  </si>
  <si>
    <t>Medium</t>
  </si>
  <si>
    <t>Major</t>
  </si>
  <si>
    <t>Defence</t>
  </si>
  <si>
    <t>Consumption</t>
  </si>
  <si>
    <t>Income</t>
  </si>
  <si>
    <t>Leader</t>
  </si>
  <si>
    <t>Marik (CG)</t>
  </si>
  <si>
    <t>Treasurer</t>
  </si>
  <si>
    <t>Alanna (NG)</t>
  </si>
  <si>
    <t>Magistrate</t>
  </si>
  <si>
    <t>Darius (TN)</t>
  </si>
  <si>
    <t>Moderator</t>
  </si>
  <si>
    <t>Lutz  (LG)</t>
  </si>
  <si>
    <t>Sootscale</t>
  </si>
  <si>
    <t>Local base</t>
  </si>
  <si>
    <t>Marshall</t>
  </si>
  <si>
    <t>Valguard (LN)</t>
  </si>
  <si>
    <t>This is a seconday settlement</t>
  </si>
  <si>
    <t>Shipping Office</t>
  </si>
  <si>
    <t>variance</t>
  </si>
  <si>
    <t>(LG) = 3</t>
  </si>
  <si>
    <t>Income is taxed by the Kobolds</t>
  </si>
  <si>
    <t>Warehouse</t>
  </si>
  <si>
    <t>Total</t>
  </si>
  <si>
    <t>hex Contains a Silver Mine</t>
  </si>
  <si>
    <t>Jetty</t>
  </si>
  <si>
    <t>Settlement is full</t>
  </si>
  <si>
    <t>1x Boats (Marik)</t>
  </si>
  <si>
    <t>More Boats can be added</t>
  </si>
  <si>
    <t>1x Boats  (Alanna)</t>
  </si>
  <si>
    <t>(1yrs debt remaining) &gt;&gt;&gt;&gt;</t>
  </si>
  <si>
    <t>Debt to bank in Restov</t>
  </si>
  <si>
    <t>INCOME</t>
  </si>
  <si>
    <t>Iron Keep</t>
  </si>
  <si>
    <t>Fortified Villa</t>
  </si>
  <si>
    <t>Holy House (Torag)  (Lutz)</t>
  </si>
  <si>
    <t>Core Economy</t>
  </si>
  <si>
    <t>Village (restricted)</t>
  </si>
  <si>
    <t>Mine (Iron)</t>
  </si>
  <si>
    <t xml:space="preserve">Magic Ecomomy </t>
  </si>
  <si>
    <t xml:space="preserve">Craft Workshop </t>
  </si>
  <si>
    <t>Resouces</t>
  </si>
  <si>
    <t xml:space="preserve">Size (6 max)  &gt;&gt; </t>
  </si>
  <si>
    <t>Investors Taxes.</t>
  </si>
  <si>
    <t>New Dawn</t>
  </si>
  <si>
    <t>Watchtower</t>
  </si>
  <si>
    <t>Village</t>
  </si>
  <si>
    <t>Road House + Shrine to Cayden</t>
  </si>
  <si>
    <t>Dom - Jewellers</t>
  </si>
  <si>
    <t>Roads</t>
  </si>
  <si>
    <t>Highways</t>
  </si>
  <si>
    <t>Canals</t>
  </si>
  <si>
    <t>Rural / Unrestricted</t>
  </si>
  <si>
    <t>Newdawn Mining Hamlet</t>
  </si>
  <si>
    <t>Mine (Gold)</t>
  </si>
  <si>
    <t>Lutz  (Great Shrine to Torag)</t>
  </si>
  <si>
    <t>This is one business.  Defence assigned to Marik,  Income to House Stigmar.</t>
  </si>
  <si>
    <t>Clan Stigmar - Merc Barracks</t>
  </si>
  <si>
    <t>CONSUMPTION</t>
  </si>
  <si>
    <t>Size (max 4)</t>
  </si>
  <si>
    <t>Costs</t>
  </si>
  <si>
    <t>Semi-Wilderness</t>
  </si>
  <si>
    <t>Rural</t>
  </si>
  <si>
    <t>Urban</t>
  </si>
  <si>
    <t>City Districts</t>
  </si>
  <si>
    <t>Subtotal</t>
  </si>
  <si>
    <t>R</t>
  </si>
  <si>
    <t>Reductions</t>
  </si>
  <si>
    <t>Consumption Mods</t>
  </si>
  <si>
    <t>Stewardship Mods</t>
  </si>
  <si>
    <t>Total consumption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</si>
</sst>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5" tint="-0.249977111117893"/>
      </left>
      <right/>
      <top style="medium">
        <color theme="5" tint="-0.249977111117893"/>
      </top>
      <bottom style="medium">
        <color theme="5" tint="-0.249977111117893"/>
      </bottom>
      <diagonal/>
    </border>
    <border>
      <left/>
      <right/>
      <top style="medium">
        <color theme="5" tint="-0.249977111117893"/>
      </top>
      <bottom style="medium">
        <color theme="5" tint="-0.249977111117893"/>
      </bottom>
      <diagonal/>
    </border>
    <border>
      <left/>
      <right style="medium">
        <color indexed="64"/>
      </right>
      <top style="medium">
        <color theme="5" tint="-0.249977111117893"/>
      </top>
      <bottom style="medium">
        <color theme="5" tint="-0.249977111117893"/>
      </bottom>
      <diagonal/>
    </border>
    <border>
      <left style="medium">
        <color indexed="64"/>
      </left>
      <right style="medium">
        <color indexed="64"/>
      </right>
      <top style="medium">
        <color theme="5" tint="-0.249977111117893"/>
      </top>
      <bottom style="medium">
        <color theme="5" tint="-0.249977111117893"/>
      </bottom>
      <diagonal/>
    </border>
    <border>
      <left style="medium">
        <color indexed="64"/>
      </left>
      <right/>
      <top style="medium">
        <color theme="5" tint="-0.249977111117893"/>
      </top>
      <bottom style="medium">
        <color theme="5" tint="-0.249977111117893"/>
      </bottom>
      <diagonal/>
    </border>
    <border>
      <left/>
      <right style="medium">
        <color theme="5" tint="-0.249977111117893"/>
      </right>
      <top style="medium">
        <color theme="5" tint="-0.249977111117893"/>
      </top>
      <bottom style="medium">
        <color theme="5" tint="-0.24997711111789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5" tint="-0.249977111117893"/>
      </right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  <xf numFmtId="0" fontId="1" fillId="5" borderId="0" applyNumberFormat="0" applyBorder="0" applyAlignment="0" applyProtection="0"/>
  </cellStyleXfs>
  <cellXfs count="90">
    <xf numFmtId="0" fontId="0" fillId="0" borderId="0" xfId="0"/>
    <xf numFmtId="0" fontId="0" fillId="4" borderId="2" xfId="3" applyFont="1"/>
    <xf numFmtId="0" fontId="3" fillId="3" borderId="1" xfId="2"/>
    <xf numFmtId="0" fontId="0" fillId="6" borderId="0" xfId="0" applyFill="1"/>
    <xf numFmtId="0" fontId="5" fillId="6" borderId="0" xfId="0" applyFont="1" applyFill="1"/>
    <xf numFmtId="0" fontId="5" fillId="7" borderId="0" xfId="0" applyFont="1" applyFill="1"/>
    <xf numFmtId="0" fontId="5" fillId="6" borderId="0" xfId="0" applyFont="1" applyFill="1" applyAlignment="1">
      <alignment horizontal="center" vertical="center" wrapText="1"/>
    </xf>
    <xf numFmtId="0" fontId="0" fillId="7" borderId="0" xfId="0" applyFill="1"/>
    <xf numFmtId="0" fontId="5" fillId="7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indent="5"/>
    </xf>
    <xf numFmtId="0" fontId="0" fillId="0" borderId="0" xfId="0" applyAlignment="1">
      <alignment horizontal="center"/>
    </xf>
    <xf numFmtId="0" fontId="5" fillId="4" borderId="3" xfId="3" applyFont="1" applyBorder="1"/>
    <xf numFmtId="0" fontId="0" fillId="4" borderId="4" xfId="3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4" borderId="7" xfId="3" applyFont="1" applyBorder="1"/>
    <xf numFmtId="0" fontId="6" fillId="0" borderId="5" xfId="0" applyFont="1" applyBorder="1"/>
    <xf numFmtId="0" fontId="5" fillId="0" borderId="6" xfId="0" applyFont="1" applyBorder="1"/>
    <xf numFmtId="0" fontId="5" fillId="0" borderId="8" xfId="0" applyFont="1" applyBorder="1"/>
    <xf numFmtId="0" fontId="0" fillId="4" borderId="9" xfId="3" applyFont="1" applyBorder="1"/>
    <xf numFmtId="0" fontId="0" fillId="4" borderId="10" xfId="3" applyFont="1" applyBorder="1" applyAlignment="1">
      <alignment horizontal="center"/>
    </xf>
    <xf numFmtId="0" fontId="0" fillId="0" borderId="11" xfId="0" applyFill="1" applyBorder="1"/>
    <xf numFmtId="0" fontId="0" fillId="0" borderId="0" xfId="0" applyBorder="1"/>
    <xf numFmtId="0" fontId="0" fillId="4" borderId="12" xfId="3" applyFont="1" applyBorder="1"/>
    <xf numFmtId="0" fontId="5" fillId="0" borderId="11" xfId="0" applyFont="1" applyBorder="1"/>
    <xf numFmtId="0" fontId="5" fillId="0" borderId="0" xfId="0" applyFont="1" applyBorder="1"/>
    <xf numFmtId="0" fontId="5" fillId="0" borderId="13" xfId="0" applyFont="1" applyBorder="1"/>
    <xf numFmtId="0" fontId="0" fillId="4" borderId="10" xfId="3" applyFont="1" applyBorder="1"/>
    <xf numFmtId="0" fontId="0" fillId="0" borderId="11" xfId="0" applyBorder="1"/>
    <xf numFmtId="0" fontId="0" fillId="0" borderId="14" xfId="0" applyBorder="1"/>
    <xf numFmtId="0" fontId="3" fillId="8" borderId="1" xfId="2" applyFill="1"/>
    <xf numFmtId="0" fontId="7" fillId="4" borderId="15" xfId="3" applyFont="1" applyBorder="1"/>
    <xf numFmtId="0" fontId="0" fillId="4" borderId="16" xfId="3" applyFont="1" applyBorder="1"/>
    <xf numFmtId="0" fontId="0" fillId="0" borderId="17" xfId="0" applyBorder="1"/>
    <xf numFmtId="0" fontId="0" fillId="0" borderId="18" xfId="0" applyBorder="1"/>
    <xf numFmtId="0" fontId="0" fillId="4" borderId="19" xfId="3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20" xfId="0" applyFont="1" applyBorder="1"/>
    <xf numFmtId="0" fontId="5" fillId="4" borderId="21" xfId="3" applyFont="1" applyBorder="1"/>
    <xf numFmtId="0" fontId="0" fillId="4" borderId="22" xfId="3" applyFont="1" applyBorder="1"/>
    <xf numFmtId="0" fontId="0" fillId="0" borderId="5" xfId="0" applyFont="1" applyBorder="1"/>
    <xf numFmtId="0" fontId="0" fillId="0" borderId="8" xfId="0" applyBorder="1"/>
    <xf numFmtId="0" fontId="0" fillId="4" borderId="23" xfId="3" applyFont="1" applyBorder="1"/>
    <xf numFmtId="0" fontId="0" fillId="0" borderId="11" xfId="0" applyFont="1" applyBorder="1"/>
    <xf numFmtId="0" fontId="0" fillId="0" borderId="13" xfId="0" applyBorder="1"/>
    <xf numFmtId="0" fontId="0" fillId="4" borderId="15" xfId="3" applyFont="1" applyBorder="1" applyAlignment="1">
      <alignment horizontal="right"/>
    </xf>
    <xf numFmtId="0" fontId="0" fillId="4" borderId="16" xfId="3" applyFont="1" applyBorder="1" applyAlignment="1">
      <alignment horizontal="center"/>
    </xf>
    <xf numFmtId="0" fontId="0" fillId="0" borderId="17" xfId="0" applyFont="1" applyBorder="1"/>
    <xf numFmtId="0" fontId="0" fillId="0" borderId="20" xfId="0" applyBorder="1"/>
    <xf numFmtId="164" fontId="3" fillId="3" borderId="1" xfId="2" applyNumberFormat="1"/>
    <xf numFmtId="0" fontId="5" fillId="4" borderId="21" xfId="3" applyFont="1" applyBorder="1" applyAlignment="1">
      <alignment horizontal="left"/>
    </xf>
    <xf numFmtId="0" fontId="4" fillId="0" borderId="0" xfId="0" applyFont="1" applyBorder="1"/>
    <xf numFmtId="0" fontId="7" fillId="0" borderId="11" xfId="0" applyFont="1" applyBorder="1"/>
    <xf numFmtId="0" fontId="7" fillId="0" borderId="0" xfId="0" applyFont="1" applyBorder="1"/>
    <xf numFmtId="0" fontId="7" fillId="0" borderId="13" xfId="0" applyFont="1" applyBorder="1"/>
    <xf numFmtId="0" fontId="7" fillId="4" borderId="12" xfId="3" applyFont="1" applyBorder="1"/>
    <xf numFmtId="0" fontId="8" fillId="0" borderId="0" xfId="0" applyFont="1" applyBorder="1"/>
    <xf numFmtId="0" fontId="7" fillId="0" borderId="0" xfId="0" applyFont="1"/>
    <xf numFmtId="0" fontId="8" fillId="0" borderId="11" xfId="0" applyFont="1" applyBorder="1"/>
    <xf numFmtId="0" fontId="0" fillId="4" borderId="24" xfId="3" applyFont="1" applyBorder="1" applyAlignment="1">
      <alignment horizontal="right"/>
    </xf>
    <xf numFmtId="0" fontId="0" fillId="4" borderId="25" xfId="3" applyFont="1" applyBorder="1" applyAlignment="1">
      <alignment horizontal="center"/>
    </xf>
    <xf numFmtId="0" fontId="7" fillId="0" borderId="26" xfId="0" applyFont="1" applyBorder="1"/>
    <xf numFmtId="0" fontId="7" fillId="0" borderId="27" xfId="0" applyFont="1" applyBorder="1"/>
    <xf numFmtId="0" fontId="7" fillId="0" borderId="28" xfId="0" applyFont="1" applyBorder="1"/>
    <xf numFmtId="0" fontId="7" fillId="4" borderId="29" xfId="3" applyFont="1" applyBorder="1"/>
    <xf numFmtId="0" fontId="8" fillId="0" borderId="26" xfId="0" applyFont="1" applyBorder="1"/>
    <xf numFmtId="0" fontId="8" fillId="0" borderId="27" xfId="0" applyFont="1" applyBorder="1"/>
    <xf numFmtId="0" fontId="5" fillId="0" borderId="27" xfId="0" applyFont="1" applyBorder="1"/>
    <xf numFmtId="0" fontId="5" fillId="0" borderId="28" xfId="0" applyFont="1" applyBorder="1"/>
    <xf numFmtId="0" fontId="1" fillId="5" borderId="14" xfId="4" applyBorder="1"/>
    <xf numFmtId="0" fontId="0" fillId="4" borderId="21" xfId="3" applyFont="1" applyBorder="1"/>
    <xf numFmtId="0" fontId="7" fillId="4" borderId="30" xfId="3" applyFont="1" applyBorder="1"/>
    <xf numFmtId="0" fontId="7" fillId="9" borderId="31" xfId="0" applyFont="1" applyFill="1" applyBorder="1"/>
    <xf numFmtId="0" fontId="7" fillId="9" borderId="32" xfId="0" applyFont="1" applyFill="1" applyBorder="1"/>
    <xf numFmtId="0" fontId="7" fillId="9" borderId="33" xfId="0" applyFont="1" applyFill="1" applyBorder="1"/>
    <xf numFmtId="0" fontId="7" fillId="9" borderId="34" xfId="3" applyFont="1" applyFill="1" applyBorder="1"/>
    <xf numFmtId="0" fontId="7" fillId="9" borderId="35" xfId="0" applyFont="1" applyFill="1" applyBorder="1"/>
    <xf numFmtId="0" fontId="8" fillId="9" borderId="32" xfId="0" applyFont="1" applyFill="1" applyBorder="1"/>
    <xf numFmtId="0" fontId="5" fillId="9" borderId="32" xfId="0" applyFont="1" applyFill="1" applyBorder="1"/>
    <xf numFmtId="0" fontId="5" fillId="9" borderId="36" xfId="0" applyFont="1" applyFill="1" applyBorder="1"/>
    <xf numFmtId="0" fontId="7" fillId="0" borderId="17" xfId="0" applyFont="1" applyBorder="1"/>
    <xf numFmtId="0" fontId="7" fillId="0" borderId="18" xfId="0" applyFont="1" applyBorder="1"/>
    <xf numFmtId="0" fontId="7" fillId="0" borderId="20" xfId="0" applyFont="1" applyBorder="1"/>
    <xf numFmtId="0" fontId="7" fillId="4" borderId="37" xfId="3" applyFont="1" applyBorder="1"/>
    <xf numFmtId="0" fontId="8" fillId="0" borderId="17" xfId="0" applyFont="1" applyBorder="1"/>
    <xf numFmtId="0" fontId="8" fillId="0" borderId="18" xfId="0" applyFont="1" applyBorder="1"/>
    <xf numFmtId="0" fontId="0" fillId="0" borderId="38" xfId="0" applyBorder="1"/>
    <xf numFmtId="0" fontId="0" fillId="5" borderId="14" xfId="4" applyFont="1" applyBorder="1"/>
    <xf numFmtId="0" fontId="2" fillId="2" borderId="14" xfId="1" applyBorder="1"/>
  </cellXfs>
  <cellStyles count="5">
    <cellStyle name="20% - Accent1" xfId="4" builtinId="30"/>
    <cellStyle name="Calculation" xfId="2" builtinId="22"/>
    <cellStyle name="Good" xfId="1" builtinId="26"/>
    <cellStyle name="Normal" xfId="0" builtinId="0"/>
    <cellStyle name="Note" xfId="3" builtinId="10"/>
  </cellStyles>
  <dxfs count="6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738186</xdr:colOff>
      <xdr:row>9</xdr:row>
      <xdr:rowOff>107155</xdr:rowOff>
    </xdr:from>
    <xdr:to>
      <xdr:col>27</xdr:col>
      <xdr:colOff>595312</xdr:colOff>
      <xdr:row>13</xdr:row>
      <xdr:rowOff>107155</xdr:rowOff>
    </xdr:to>
    <xdr:sp macro="" textlink="">
      <xdr:nvSpPr>
        <xdr:cNvPr id="2" name="TextBox 1"/>
        <xdr:cNvSpPr txBox="1"/>
      </xdr:nvSpPr>
      <xdr:spPr>
        <a:xfrm>
          <a:off x="13425486" y="2021680"/>
          <a:ext cx="6238876" cy="7810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accent6">
                  <a:lumMod val="75000"/>
                </a:schemeClr>
              </a:solidFill>
            </a:rPr>
            <a:t>This hex contains a silvermine  owned and worked by the kobolds of the sootscale tribe.  The tribe have come to</a:t>
          </a:r>
          <a:r>
            <a:rPr lang="en-GB" sz="1100" baseline="0">
              <a:solidFill>
                <a:schemeClr val="accent6">
                  <a:lumMod val="75000"/>
                </a:schemeClr>
              </a:solidFill>
            </a:rPr>
            <a:t> an  agreement with Lord Henry, and are a self-governing Kobold  enclavce / reservation.  Marik acts as the go-between for henry and the Sootscales and   his reward is control of the Silver the Kobolds mine.</a:t>
          </a:r>
          <a:endParaRPr lang="en-GB" sz="11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>
      <xdr:col>19</xdr:col>
      <xdr:colOff>726281</xdr:colOff>
      <xdr:row>16</xdr:row>
      <xdr:rowOff>23813</xdr:rowOff>
    </xdr:from>
    <xdr:to>
      <xdr:col>28</xdr:col>
      <xdr:colOff>0</xdr:colOff>
      <xdr:row>18</xdr:row>
      <xdr:rowOff>130969</xdr:rowOff>
    </xdr:to>
    <xdr:sp macro="" textlink="">
      <xdr:nvSpPr>
        <xdr:cNvPr id="3" name="TextBox 2"/>
        <xdr:cNvSpPr txBox="1"/>
      </xdr:nvSpPr>
      <xdr:spPr>
        <a:xfrm>
          <a:off x="13413581" y="3300413"/>
          <a:ext cx="6265069" cy="488156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accent6">
                  <a:lumMod val="75000"/>
                </a:schemeClr>
              </a:solidFill>
            </a:rPr>
            <a:t>Restrictions:  Village  can be developed to Size 6.  However, it cannot be developed into a town,  any secondary developments must be 'Green Sympathetic).  On edge of 'Nature' reserve</a:t>
          </a:r>
        </a:p>
      </xdr:txBody>
    </xdr:sp>
    <xdr:clientData/>
  </xdr:twoCellAnchor>
  <xdr:twoCellAnchor>
    <xdr:from>
      <xdr:col>13</xdr:col>
      <xdr:colOff>243416</xdr:colOff>
      <xdr:row>31</xdr:row>
      <xdr:rowOff>116416</xdr:rowOff>
    </xdr:from>
    <xdr:to>
      <xdr:col>19</xdr:col>
      <xdr:colOff>2053167</xdr:colOff>
      <xdr:row>37</xdr:row>
      <xdr:rowOff>74083</xdr:rowOff>
    </xdr:to>
    <xdr:sp macro="" textlink="">
      <xdr:nvSpPr>
        <xdr:cNvPr id="4" name="TextBox 3"/>
        <xdr:cNvSpPr txBox="1"/>
      </xdr:nvSpPr>
      <xdr:spPr>
        <a:xfrm>
          <a:off x="9644591" y="6298141"/>
          <a:ext cx="5095876" cy="112924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DM</a:t>
          </a:r>
          <a:r>
            <a:rPr lang="en-GB" sz="1100" baseline="0"/>
            <a:t> Note:  All looks to be  in-balance to me :)</a:t>
          </a:r>
        </a:p>
        <a:p>
          <a:endParaRPr lang="en-GB" sz="1100" baseline="0"/>
        </a:p>
        <a:p>
          <a:r>
            <a:rPr lang="en-GB" sz="1100" baseline="0"/>
            <a:t>Needs to concentrate  on Loy and Stab.</a:t>
          </a:r>
          <a:endParaRPr lang="en-GB" sz="1100"/>
        </a:p>
      </xdr:txBody>
    </xdr:sp>
    <xdr:clientData/>
  </xdr:twoCellAnchor>
  <xdr:twoCellAnchor>
    <xdr:from>
      <xdr:col>21</xdr:col>
      <xdr:colOff>402167</xdr:colOff>
      <xdr:row>30</xdr:row>
      <xdr:rowOff>148166</xdr:rowOff>
    </xdr:from>
    <xdr:to>
      <xdr:col>25</xdr:col>
      <xdr:colOff>31750</xdr:colOff>
      <xdr:row>35</xdr:row>
      <xdr:rowOff>42332</xdr:rowOff>
    </xdr:to>
    <xdr:sp macro="" textlink="">
      <xdr:nvSpPr>
        <xdr:cNvPr id="5" name="TextBox 4"/>
        <xdr:cNvSpPr txBox="1"/>
      </xdr:nvSpPr>
      <xdr:spPr>
        <a:xfrm>
          <a:off x="15813617" y="6139391"/>
          <a:ext cx="2067983" cy="8657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After Lutz becomes  Entourage Ally - at next campaign round.</a:t>
          </a:r>
        </a:p>
      </xdr:txBody>
    </xdr:sp>
    <xdr:clientData/>
  </xdr:twoCellAnchor>
  <xdr:twoCellAnchor>
    <xdr:from>
      <xdr:col>19</xdr:col>
      <xdr:colOff>1979083</xdr:colOff>
      <xdr:row>26</xdr:row>
      <xdr:rowOff>127000</xdr:rowOff>
    </xdr:from>
    <xdr:to>
      <xdr:col>23</xdr:col>
      <xdr:colOff>0</xdr:colOff>
      <xdr:row>31</xdr:row>
      <xdr:rowOff>21167</xdr:rowOff>
    </xdr:to>
    <xdr:cxnSp macro="">
      <xdr:nvCxnSpPr>
        <xdr:cNvPr id="6" name="Straight Arrow Connector 5"/>
        <xdr:cNvCxnSpPr/>
      </xdr:nvCxnSpPr>
      <xdr:spPr>
        <a:xfrm flipH="1" flipV="1">
          <a:off x="14666383" y="5327650"/>
          <a:ext cx="1964267" cy="87524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CC"/>
  </sheetPr>
  <dimension ref="A1:AC41"/>
  <sheetViews>
    <sheetView tabSelected="1" zoomScale="90" zoomScaleNormal="90" workbookViewId="0">
      <selection activeCell="G6" sqref="G6"/>
    </sheetView>
  </sheetViews>
  <sheetFormatPr defaultRowHeight="15" x14ac:dyDescent="0.25"/>
  <cols>
    <col min="1" max="1" width="3.28515625" customWidth="1"/>
    <col min="3" max="3" width="18.42578125" customWidth="1"/>
    <col min="5" max="5" width="3.85546875" customWidth="1"/>
    <col min="6" max="6" width="2.5703125" customWidth="1"/>
    <col min="7" max="7" width="26.85546875" customWidth="1"/>
    <col min="8" max="8" width="6.5703125" customWidth="1"/>
    <col min="9" max="9" width="24.5703125" customWidth="1"/>
    <col min="19" max="19" width="3.5703125" customWidth="1"/>
    <col min="20" max="20" width="31.7109375" customWidth="1"/>
  </cols>
  <sheetData>
    <row r="1" spans="1:29" x14ac:dyDescent="0.25">
      <c r="C1" t="s">
        <v>0</v>
      </c>
      <c r="D1">
        <f>D40+D2</f>
        <v>7</v>
      </c>
      <c r="I1" s="1" t="s">
        <v>1</v>
      </c>
      <c r="J1" s="2">
        <f>J5+U5</f>
        <v>7</v>
      </c>
      <c r="K1" s="2"/>
      <c r="L1" s="2">
        <f t="shared" ref="L1:Q1" si="0">L5+W5</f>
        <v>5</v>
      </c>
      <c r="M1" s="2">
        <f t="shared" si="0"/>
        <v>5</v>
      </c>
      <c r="N1" s="2">
        <f t="shared" si="0"/>
        <v>1</v>
      </c>
      <c r="O1" s="2">
        <f t="shared" si="0"/>
        <v>0</v>
      </c>
      <c r="P1" s="2">
        <f t="shared" si="0"/>
        <v>0</v>
      </c>
      <c r="Q1" s="2">
        <f t="shared" si="0"/>
        <v>3</v>
      </c>
    </row>
    <row r="2" spans="1:29" x14ac:dyDescent="0.25">
      <c r="C2" t="s">
        <v>2</v>
      </c>
      <c r="D2" s="2">
        <v>1.1000000000000001</v>
      </c>
    </row>
    <row r="3" spans="1:29" x14ac:dyDescent="0.25">
      <c r="G3" s="3"/>
      <c r="H3" s="3" t="s">
        <v>3</v>
      </c>
      <c r="I3" s="4" t="s">
        <v>4</v>
      </c>
      <c r="J3" s="3"/>
      <c r="K3" s="3"/>
      <c r="T3" s="5" t="s">
        <v>5</v>
      </c>
    </row>
    <row r="4" spans="1:29" ht="30" x14ac:dyDescent="0.25">
      <c r="B4" t="s">
        <v>6</v>
      </c>
      <c r="C4" t="s">
        <v>7</v>
      </c>
      <c r="D4" t="s">
        <v>8</v>
      </c>
      <c r="G4" s="3" t="s">
        <v>9</v>
      </c>
      <c r="H4" s="3" t="s">
        <v>10</v>
      </c>
      <c r="I4" s="3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  <c r="R4" s="6" t="s">
        <v>20</v>
      </c>
      <c r="T4" s="7" t="s">
        <v>11</v>
      </c>
      <c r="U4" s="8" t="s">
        <v>12</v>
      </c>
      <c r="V4" s="8" t="s">
        <v>13</v>
      </c>
      <c r="W4" s="8" t="s">
        <v>14</v>
      </c>
      <c r="X4" s="8" t="s">
        <v>15</v>
      </c>
      <c r="Y4" s="8" t="s">
        <v>16</v>
      </c>
      <c r="Z4" s="8" t="s">
        <v>17</v>
      </c>
      <c r="AA4" s="8" t="s">
        <v>18</v>
      </c>
      <c r="AB4" s="8" t="s">
        <v>19</v>
      </c>
      <c r="AC4" s="8" t="s">
        <v>21</v>
      </c>
    </row>
    <row r="5" spans="1:29" x14ac:dyDescent="0.25">
      <c r="J5" s="2">
        <f t="shared" ref="J5:R5" si="1">SUM(J6:J34)</f>
        <v>5</v>
      </c>
      <c r="K5" s="2">
        <f t="shared" si="1"/>
        <v>4</v>
      </c>
      <c r="L5" s="2">
        <f t="shared" si="1"/>
        <v>3</v>
      </c>
      <c r="M5" s="2">
        <f t="shared" si="1"/>
        <v>3</v>
      </c>
      <c r="N5" s="2">
        <f t="shared" si="1"/>
        <v>0</v>
      </c>
      <c r="O5" s="2">
        <f t="shared" si="1"/>
        <v>0</v>
      </c>
      <c r="P5" s="2">
        <f t="shared" si="1"/>
        <v>0</v>
      </c>
      <c r="Q5" s="2">
        <f t="shared" si="1"/>
        <v>3</v>
      </c>
      <c r="R5" s="2">
        <f t="shared" si="1"/>
        <v>2</v>
      </c>
      <c r="U5" s="2">
        <f>SUM(U6:U34)</f>
        <v>2</v>
      </c>
      <c r="V5" s="2">
        <f t="shared" ref="V5:AC5" si="2">SUM(V6:V34)</f>
        <v>0</v>
      </c>
      <c r="W5" s="2">
        <f t="shared" si="2"/>
        <v>2</v>
      </c>
      <c r="X5" s="2">
        <f t="shared" si="2"/>
        <v>2</v>
      </c>
      <c r="Y5" s="2">
        <f t="shared" si="2"/>
        <v>1</v>
      </c>
      <c r="Z5" s="2">
        <f t="shared" si="2"/>
        <v>0</v>
      </c>
      <c r="AA5" s="2">
        <f t="shared" si="2"/>
        <v>0</v>
      </c>
      <c r="AB5" s="2">
        <f t="shared" si="2"/>
        <v>0</v>
      </c>
      <c r="AC5" s="2">
        <f t="shared" si="2"/>
        <v>2</v>
      </c>
    </row>
    <row r="6" spans="1:29" x14ac:dyDescent="0.25">
      <c r="B6" t="s">
        <v>22</v>
      </c>
      <c r="C6" t="s">
        <v>23</v>
      </c>
      <c r="D6">
        <v>13</v>
      </c>
      <c r="G6" s="9"/>
      <c r="H6" s="10"/>
    </row>
    <row r="7" spans="1:29" x14ac:dyDescent="0.25">
      <c r="B7" t="s">
        <v>24</v>
      </c>
      <c r="C7" t="s">
        <v>25</v>
      </c>
      <c r="D7">
        <v>11</v>
      </c>
      <c r="H7" s="10"/>
    </row>
    <row r="8" spans="1:29" ht="15.75" thickBot="1" x14ac:dyDescent="0.3">
      <c r="B8" t="s">
        <v>26</v>
      </c>
      <c r="C8" t="s">
        <v>27</v>
      </c>
      <c r="D8">
        <v>10</v>
      </c>
    </row>
    <row r="9" spans="1:29" x14ac:dyDescent="0.25">
      <c r="B9" t="s">
        <v>28</v>
      </c>
      <c r="C9" t="s">
        <v>29</v>
      </c>
      <c r="D9">
        <v>0</v>
      </c>
      <c r="G9" s="11" t="s">
        <v>30</v>
      </c>
      <c r="H9" s="12"/>
      <c r="I9" s="13" t="s">
        <v>31</v>
      </c>
      <c r="J9" s="14"/>
      <c r="K9" s="14"/>
      <c r="L9" s="14"/>
      <c r="M9" s="14"/>
      <c r="N9" s="14"/>
      <c r="O9" s="14"/>
      <c r="P9" s="14"/>
      <c r="Q9" s="14"/>
      <c r="R9" s="14"/>
      <c r="S9" s="15"/>
      <c r="T9" s="16"/>
      <c r="U9" s="17"/>
      <c r="V9" s="17"/>
      <c r="W9" s="17"/>
      <c r="X9" s="17"/>
      <c r="Y9" s="17"/>
      <c r="Z9" s="17"/>
      <c r="AA9" s="17"/>
      <c r="AB9" s="17"/>
      <c r="AC9" s="18">
        <f t="shared" ref="AC9:AC28" si="3">SUM(Y9:AA9)+(U9+V9)/2</f>
        <v>0</v>
      </c>
    </row>
    <row r="10" spans="1:29" x14ac:dyDescent="0.25">
      <c r="B10" t="s">
        <v>32</v>
      </c>
      <c r="C10" t="s">
        <v>33</v>
      </c>
      <c r="D10">
        <v>0</v>
      </c>
      <c r="G10" s="19" t="s">
        <v>34</v>
      </c>
      <c r="H10" s="20"/>
      <c r="I10" s="21" t="s">
        <v>35</v>
      </c>
      <c r="K10" s="22">
        <v>1</v>
      </c>
      <c r="L10" s="22"/>
      <c r="M10" s="22"/>
      <c r="N10" s="22"/>
      <c r="O10" s="22"/>
      <c r="P10" s="22"/>
      <c r="Q10" s="22"/>
      <c r="R10" s="22"/>
      <c r="S10" s="23">
        <v>1</v>
      </c>
      <c r="T10" s="24"/>
      <c r="U10" s="25"/>
      <c r="V10" s="25"/>
      <c r="W10" s="25"/>
      <c r="X10" s="25"/>
      <c r="Y10" s="25"/>
      <c r="Z10" s="25"/>
      <c r="AA10" s="25"/>
      <c r="AB10" s="25"/>
      <c r="AC10" s="26">
        <f t="shared" si="3"/>
        <v>0</v>
      </c>
    </row>
    <row r="11" spans="1:29" x14ac:dyDescent="0.25">
      <c r="B11" t="s">
        <v>36</v>
      </c>
      <c r="C11" t="s">
        <v>37</v>
      </c>
      <c r="G11" s="19" t="s">
        <v>38</v>
      </c>
      <c r="H11" s="27"/>
      <c r="I11" s="28" t="s">
        <v>39</v>
      </c>
      <c r="K11" s="22">
        <v>1</v>
      </c>
      <c r="L11" s="22"/>
      <c r="M11" s="22"/>
      <c r="N11" s="22"/>
      <c r="O11" s="22"/>
      <c r="P11" s="22"/>
      <c r="Q11" s="22"/>
      <c r="R11" s="22"/>
      <c r="S11" s="23">
        <v>1</v>
      </c>
      <c r="T11" s="24"/>
      <c r="U11" s="25"/>
      <c r="V11" s="25"/>
      <c r="W11" s="25"/>
      <c r="X11" s="25"/>
      <c r="Y11" s="25"/>
      <c r="Z11" s="25"/>
      <c r="AA11" s="25"/>
      <c r="AB11" s="25"/>
      <c r="AC11" s="26">
        <f t="shared" si="3"/>
        <v>0</v>
      </c>
    </row>
    <row r="12" spans="1:29" ht="15.75" thickBot="1" x14ac:dyDescent="0.3">
      <c r="C12" s="29" t="s">
        <v>40</v>
      </c>
      <c r="D12" s="2">
        <f>SUM(D6:D11)</f>
        <v>34</v>
      </c>
      <c r="G12" s="19" t="s">
        <v>41</v>
      </c>
      <c r="H12" s="27"/>
      <c r="I12" s="28" t="s">
        <v>42</v>
      </c>
      <c r="K12" s="22">
        <v>1</v>
      </c>
      <c r="L12" s="22"/>
      <c r="M12" s="22"/>
      <c r="N12" s="22"/>
      <c r="O12" s="22"/>
      <c r="P12" s="22"/>
      <c r="Q12" s="22"/>
      <c r="R12" s="22"/>
      <c r="S12" s="23">
        <v>1</v>
      </c>
      <c r="T12" s="24"/>
      <c r="U12" s="25"/>
      <c r="V12" s="25"/>
      <c r="W12" s="25"/>
      <c r="X12" s="25"/>
      <c r="Y12" s="25"/>
      <c r="Z12" s="25"/>
      <c r="AA12" s="25"/>
      <c r="AB12" s="25"/>
      <c r="AC12" s="26">
        <f t="shared" si="3"/>
        <v>0</v>
      </c>
    </row>
    <row r="13" spans="1:29" ht="15.75" thickTop="1" x14ac:dyDescent="0.25">
      <c r="G13" s="19" t="s">
        <v>43</v>
      </c>
      <c r="H13" s="27"/>
      <c r="I13" s="28" t="s">
        <v>44</v>
      </c>
      <c r="J13" s="22"/>
      <c r="K13" s="22">
        <v>1</v>
      </c>
      <c r="L13" s="22"/>
      <c r="M13" s="22"/>
      <c r="N13" s="22"/>
      <c r="O13" s="22"/>
      <c r="P13" s="22"/>
      <c r="Q13" s="22"/>
      <c r="R13" s="22"/>
      <c r="S13" s="23"/>
      <c r="T13" s="24"/>
      <c r="U13" s="25"/>
      <c r="V13" s="25"/>
      <c r="W13" s="25"/>
      <c r="X13" s="25"/>
      <c r="Y13" s="25"/>
      <c r="Z13" s="25"/>
      <c r="AA13" s="25"/>
      <c r="AB13" s="25"/>
      <c r="AC13" s="26">
        <f t="shared" si="3"/>
        <v>0</v>
      </c>
    </row>
    <row r="14" spans="1:29" x14ac:dyDescent="0.25">
      <c r="A14" s="30"/>
      <c r="B14" s="30"/>
      <c r="C14" s="30"/>
      <c r="D14" s="30"/>
      <c r="E14" s="30"/>
      <c r="G14" s="19" t="s">
        <v>45</v>
      </c>
      <c r="H14" s="27"/>
      <c r="I14" s="28" t="s">
        <v>46</v>
      </c>
      <c r="J14" s="22"/>
      <c r="K14" s="22">
        <v>1</v>
      </c>
      <c r="L14" s="22"/>
      <c r="M14" s="22"/>
      <c r="N14" s="22"/>
      <c r="O14" s="22"/>
      <c r="P14" s="22"/>
      <c r="Q14" s="22"/>
      <c r="R14" s="22"/>
      <c r="S14" s="23"/>
      <c r="T14" s="24"/>
      <c r="U14" s="25"/>
      <c r="V14" s="25"/>
      <c r="W14" s="25"/>
      <c r="X14" s="25"/>
      <c r="Y14" s="25"/>
      <c r="Z14" s="25"/>
      <c r="AA14" s="25"/>
      <c r="AB14" s="25"/>
      <c r="AC14" s="26">
        <f t="shared" si="3"/>
        <v>0</v>
      </c>
    </row>
    <row r="15" spans="1:29" ht="15.75" thickBot="1" x14ac:dyDescent="0.3">
      <c r="G15" s="31" t="s">
        <v>47</v>
      </c>
      <c r="H15" s="32"/>
      <c r="I15" s="33" t="s">
        <v>48</v>
      </c>
      <c r="J15" s="34"/>
      <c r="K15" s="34">
        <v>-1</v>
      </c>
      <c r="L15" s="34"/>
      <c r="M15" s="34"/>
      <c r="N15" s="34"/>
      <c r="O15" s="34"/>
      <c r="P15" s="34"/>
      <c r="Q15" s="34"/>
      <c r="R15" s="34"/>
      <c r="S15" s="35"/>
      <c r="T15" s="36"/>
      <c r="U15" s="37"/>
      <c r="V15" s="37"/>
      <c r="W15" s="37"/>
      <c r="X15" s="37"/>
      <c r="Y15" s="37"/>
      <c r="Z15" s="37"/>
      <c r="AA15" s="37"/>
      <c r="AB15" s="37"/>
      <c r="AC15" s="38">
        <f t="shared" si="3"/>
        <v>0</v>
      </c>
    </row>
    <row r="16" spans="1:29" x14ac:dyDescent="0.25">
      <c r="A16" t="s">
        <v>49</v>
      </c>
      <c r="G16" s="39" t="s">
        <v>50</v>
      </c>
      <c r="H16" s="40"/>
      <c r="I16" s="41" t="s">
        <v>51</v>
      </c>
      <c r="J16" s="14"/>
      <c r="K16" s="14"/>
      <c r="L16" s="14"/>
      <c r="M16" s="14">
        <v>1</v>
      </c>
      <c r="N16" s="14"/>
      <c r="O16" s="14"/>
      <c r="P16" s="14"/>
      <c r="Q16" s="14">
        <v>1</v>
      </c>
      <c r="R16" s="42"/>
      <c r="S16" s="43">
        <v>2</v>
      </c>
      <c r="T16" s="28" t="s">
        <v>52</v>
      </c>
      <c r="U16" s="22"/>
      <c r="V16" s="22"/>
      <c r="W16" s="22">
        <v>1</v>
      </c>
      <c r="X16" s="22">
        <v>1</v>
      </c>
      <c r="Y16" s="22">
        <v>1</v>
      </c>
      <c r="Z16" s="22"/>
      <c r="AA16" s="22"/>
      <c r="AB16" s="22"/>
      <c r="AC16" s="26">
        <f t="shared" si="3"/>
        <v>1</v>
      </c>
    </row>
    <row r="17" spans="1:29" x14ac:dyDescent="0.25">
      <c r="C17" t="s">
        <v>53</v>
      </c>
      <c r="D17" s="2">
        <f>(K5+J5)/2</f>
        <v>4.5</v>
      </c>
      <c r="G17" s="19" t="s">
        <v>54</v>
      </c>
      <c r="H17" s="27"/>
      <c r="I17" s="44" t="s">
        <v>55</v>
      </c>
      <c r="J17" s="22">
        <v>1</v>
      </c>
      <c r="K17" s="22"/>
      <c r="L17" s="22">
        <v>1</v>
      </c>
      <c r="M17" s="22">
        <v>1</v>
      </c>
      <c r="N17" s="22"/>
      <c r="O17" s="22"/>
      <c r="P17" s="22"/>
      <c r="Q17" s="22"/>
      <c r="R17" s="45">
        <v>1</v>
      </c>
      <c r="S17" s="23">
        <v>1</v>
      </c>
      <c r="T17" s="28"/>
      <c r="U17" s="22"/>
      <c r="V17" s="22"/>
      <c r="W17" s="22"/>
      <c r="X17" s="22"/>
      <c r="Y17" s="22"/>
      <c r="Z17" s="25"/>
      <c r="AA17" s="25"/>
      <c r="AB17" s="25"/>
      <c r="AC17" s="26">
        <f t="shared" si="3"/>
        <v>0</v>
      </c>
    </row>
    <row r="18" spans="1:29" x14ac:dyDescent="0.25">
      <c r="C18" t="s">
        <v>56</v>
      </c>
      <c r="D18" s="2">
        <f>SUM(N5:P5)</f>
        <v>0</v>
      </c>
      <c r="G18" s="19"/>
      <c r="H18" s="20"/>
      <c r="I18" s="44" t="s">
        <v>57</v>
      </c>
      <c r="J18" s="22">
        <v>1</v>
      </c>
      <c r="K18" s="22"/>
      <c r="L18" s="22"/>
      <c r="M18" s="22"/>
      <c r="N18" s="22"/>
      <c r="O18" s="22"/>
      <c r="P18" s="22"/>
      <c r="Q18" s="22"/>
      <c r="R18" s="45"/>
      <c r="S18" s="23">
        <v>1</v>
      </c>
      <c r="T18" s="24"/>
      <c r="U18" s="25"/>
      <c r="V18" s="25"/>
      <c r="W18" s="25"/>
      <c r="X18" s="25"/>
      <c r="Y18" s="25"/>
      <c r="Z18" s="25"/>
      <c r="AA18" s="25"/>
      <c r="AB18" s="25"/>
      <c r="AC18" s="26">
        <f t="shared" si="3"/>
        <v>0</v>
      </c>
    </row>
    <row r="19" spans="1:29" ht="15.75" thickBot="1" x14ac:dyDescent="0.3">
      <c r="C19" t="s">
        <v>58</v>
      </c>
      <c r="D19" s="2"/>
      <c r="G19" s="46" t="s">
        <v>59</v>
      </c>
      <c r="H19" s="47">
        <f>SUM(S16:S19)</f>
        <v>4</v>
      </c>
      <c r="I19" s="48"/>
      <c r="J19" s="34"/>
      <c r="K19" s="34"/>
      <c r="L19" s="34"/>
      <c r="M19" s="34"/>
      <c r="N19" s="34"/>
      <c r="O19" s="34"/>
      <c r="P19" s="34"/>
      <c r="Q19" s="34"/>
      <c r="R19" s="49"/>
      <c r="S19" s="35"/>
      <c r="T19" s="36"/>
      <c r="U19" s="37"/>
      <c r="V19" s="37"/>
      <c r="W19" s="37"/>
      <c r="X19" s="37"/>
      <c r="Y19" s="37"/>
      <c r="Z19" s="37"/>
      <c r="AA19" s="37"/>
      <c r="AB19" s="37"/>
      <c r="AC19" s="38">
        <f t="shared" si="3"/>
        <v>0</v>
      </c>
    </row>
    <row r="20" spans="1:29" x14ac:dyDescent="0.25">
      <c r="C20" t="s">
        <v>60</v>
      </c>
      <c r="D20" s="50">
        <f>(U5+J5)/5</f>
        <v>1.4</v>
      </c>
      <c r="G20" s="51" t="s">
        <v>61</v>
      </c>
      <c r="H20" s="40"/>
      <c r="I20" s="41" t="s">
        <v>62</v>
      </c>
      <c r="J20" s="14"/>
      <c r="K20" s="14"/>
      <c r="L20" s="14"/>
      <c r="M20" s="14"/>
      <c r="N20" s="14"/>
      <c r="O20" s="14"/>
      <c r="P20" s="14"/>
      <c r="Q20" s="14">
        <v>1</v>
      </c>
      <c r="R20" s="42"/>
      <c r="S20" s="43">
        <v>1</v>
      </c>
      <c r="Y20" s="52"/>
      <c r="Z20" s="52"/>
      <c r="AA20" s="52"/>
      <c r="AB20" s="52"/>
      <c r="AC20" s="26">
        <f>SUM(Y20:AA20)+(U26+V26)/2</f>
        <v>0</v>
      </c>
    </row>
    <row r="21" spans="1:29" x14ac:dyDescent="0.25">
      <c r="D21" s="2"/>
      <c r="G21" s="19" t="s">
        <v>63</v>
      </c>
      <c r="H21" s="27"/>
      <c r="I21" s="53" t="s">
        <v>64</v>
      </c>
      <c r="J21" s="54">
        <v>2</v>
      </c>
      <c r="K21" s="54"/>
      <c r="L21" s="54">
        <v>1</v>
      </c>
      <c r="M21" s="54"/>
      <c r="N21" s="54"/>
      <c r="O21" s="54"/>
      <c r="P21" s="54"/>
      <c r="Q21" s="54"/>
      <c r="R21" s="55"/>
      <c r="S21" s="56">
        <v>3</v>
      </c>
      <c r="T21" s="53" t="s">
        <v>65</v>
      </c>
      <c r="U21" s="54">
        <v>1</v>
      </c>
      <c r="V21" s="54"/>
      <c r="W21" s="54"/>
      <c r="X21" s="54"/>
      <c r="Y21" s="54"/>
      <c r="Z21" s="57"/>
      <c r="AA21" s="25"/>
      <c r="AB21" s="25"/>
      <c r="AC21" s="26">
        <f t="shared" si="3"/>
        <v>0.5</v>
      </c>
    </row>
    <row r="22" spans="1:29" x14ac:dyDescent="0.25">
      <c r="B22">
        <v>14</v>
      </c>
      <c r="C22" t="s">
        <v>66</v>
      </c>
      <c r="D22" s="2"/>
      <c r="G22" s="19"/>
      <c r="H22" s="27"/>
      <c r="I22" s="53"/>
      <c r="J22" s="54"/>
      <c r="K22" s="54"/>
      <c r="L22" s="54"/>
      <c r="M22" s="54"/>
      <c r="N22" s="54"/>
      <c r="O22" s="54"/>
      <c r="P22" s="54"/>
      <c r="Q22" s="54"/>
      <c r="R22" s="55"/>
      <c r="S22" s="56"/>
      <c r="T22" s="53"/>
      <c r="U22" s="54"/>
      <c r="V22" s="54"/>
      <c r="W22" s="54"/>
      <c r="X22" s="54"/>
      <c r="Y22" s="54"/>
      <c r="Z22" s="57"/>
      <c r="AA22" s="25"/>
      <c r="AB22" s="25"/>
      <c r="AC22" s="26">
        <f t="shared" si="3"/>
        <v>0</v>
      </c>
    </row>
    <row r="23" spans="1:29" x14ac:dyDescent="0.25">
      <c r="B23">
        <v>0</v>
      </c>
      <c r="C23" t="s">
        <v>67</v>
      </c>
      <c r="D23" s="2">
        <f>INT(B23/3)</f>
        <v>0</v>
      </c>
      <c r="G23" s="19"/>
      <c r="H23" s="27"/>
      <c r="I23" s="53"/>
      <c r="J23" s="54"/>
      <c r="K23" s="54"/>
      <c r="L23" s="54"/>
      <c r="M23" s="54"/>
      <c r="N23" s="54"/>
      <c r="O23" s="54"/>
      <c r="P23" s="54"/>
      <c r="Q23" s="54"/>
      <c r="R23" s="55"/>
      <c r="S23" s="56"/>
      <c r="T23" s="53"/>
      <c r="U23" s="54"/>
      <c r="V23" s="54"/>
      <c r="W23" s="54"/>
      <c r="X23" s="54"/>
      <c r="Y23" s="54"/>
      <c r="Z23" s="57"/>
      <c r="AA23" s="25"/>
      <c r="AB23" s="25"/>
      <c r="AC23" s="26">
        <f t="shared" si="3"/>
        <v>0</v>
      </c>
    </row>
    <row r="24" spans="1:29" x14ac:dyDescent="0.25">
      <c r="B24">
        <v>0</v>
      </c>
      <c r="C24" t="s">
        <v>68</v>
      </c>
      <c r="D24" s="2">
        <f>B24</f>
        <v>0</v>
      </c>
      <c r="G24" s="19" t="s">
        <v>69</v>
      </c>
      <c r="H24" s="20"/>
      <c r="I24" s="53"/>
      <c r="J24" s="54"/>
      <c r="K24" s="58"/>
      <c r="L24" s="54"/>
      <c r="M24" s="54"/>
      <c r="N24" s="54"/>
      <c r="O24" s="54"/>
      <c r="P24" s="54"/>
      <c r="Q24" s="54"/>
      <c r="R24" s="55"/>
      <c r="S24" s="56"/>
      <c r="T24" s="59"/>
      <c r="U24" s="57"/>
      <c r="V24" s="57"/>
      <c r="W24" s="57"/>
      <c r="X24" s="57"/>
      <c r="Y24" s="57"/>
      <c r="Z24" s="57"/>
      <c r="AA24" s="25"/>
      <c r="AB24" s="25"/>
      <c r="AC24" s="26">
        <f t="shared" si="3"/>
        <v>0</v>
      </c>
    </row>
    <row r="25" spans="1:29" x14ac:dyDescent="0.25">
      <c r="G25" s="60" t="s">
        <v>59</v>
      </c>
      <c r="H25" s="61">
        <f>SUM(S20:S25)</f>
        <v>4</v>
      </c>
      <c r="I25" s="62"/>
      <c r="J25" s="63"/>
      <c r="K25" s="63"/>
      <c r="L25" s="63"/>
      <c r="M25" s="63"/>
      <c r="N25" s="63"/>
      <c r="O25" s="63"/>
      <c r="P25" s="63"/>
      <c r="Q25" s="63"/>
      <c r="R25" s="64"/>
      <c r="S25" s="65"/>
      <c r="T25" s="66"/>
      <c r="U25" s="67"/>
      <c r="V25" s="67"/>
      <c r="W25" s="67"/>
      <c r="X25" s="67"/>
      <c r="Y25" s="67"/>
      <c r="Z25" s="67"/>
      <c r="AA25" s="68"/>
      <c r="AB25" s="68"/>
      <c r="AC25" s="69">
        <f t="shared" si="3"/>
        <v>0</v>
      </c>
    </row>
    <row r="26" spans="1:29" ht="15.75" thickBot="1" x14ac:dyDescent="0.3">
      <c r="C26" s="70" t="s">
        <v>40</v>
      </c>
      <c r="D26" s="70">
        <f>SUM(D17:D24)</f>
        <v>5.9</v>
      </c>
      <c r="G26" s="71" t="s">
        <v>70</v>
      </c>
      <c r="H26" s="40"/>
      <c r="I26" s="53" t="s">
        <v>71</v>
      </c>
      <c r="J26" s="54">
        <v>1</v>
      </c>
      <c r="K26" s="54"/>
      <c r="L26" s="54">
        <v>1</v>
      </c>
      <c r="M26" s="54">
        <v>1</v>
      </c>
      <c r="N26" s="54"/>
      <c r="O26" s="54"/>
      <c r="P26" s="54"/>
      <c r="Q26" s="54"/>
      <c r="R26" s="55">
        <v>1</v>
      </c>
      <c r="S26" s="72">
        <v>2</v>
      </c>
      <c r="T26" s="53" t="s">
        <v>72</v>
      </c>
      <c r="U26" s="54"/>
      <c r="V26" s="54"/>
      <c r="W26" s="54">
        <v>1</v>
      </c>
      <c r="X26" s="54">
        <v>1</v>
      </c>
      <c r="Y26" s="54"/>
      <c r="Z26" s="57"/>
      <c r="AA26" s="25"/>
      <c r="AB26" s="25"/>
      <c r="AC26" s="26">
        <f t="shared" si="3"/>
        <v>0</v>
      </c>
    </row>
    <row r="27" spans="1:29" ht="16.5" thickTop="1" thickBot="1" x14ac:dyDescent="0.3">
      <c r="G27" s="19"/>
      <c r="H27" s="27"/>
      <c r="I27" s="73" t="s">
        <v>73</v>
      </c>
      <c r="J27" s="74"/>
      <c r="K27" s="74"/>
      <c r="L27" s="74"/>
      <c r="M27" s="74"/>
      <c r="N27" s="74"/>
      <c r="O27" s="74"/>
      <c r="P27" s="74"/>
      <c r="Q27" s="74">
        <v>1</v>
      </c>
      <c r="R27" s="75"/>
      <c r="S27" s="76"/>
      <c r="T27" s="77" t="s">
        <v>74</v>
      </c>
      <c r="U27" s="74">
        <v>1</v>
      </c>
      <c r="V27" s="74"/>
      <c r="W27" s="74"/>
      <c r="X27" s="74"/>
      <c r="Y27" s="74"/>
      <c r="Z27" s="78"/>
      <c r="AA27" s="79"/>
      <c r="AB27" s="79"/>
      <c r="AC27" s="80">
        <f t="shared" si="3"/>
        <v>0.5</v>
      </c>
    </row>
    <row r="28" spans="1:29" ht="15.75" thickBot="1" x14ac:dyDescent="0.3">
      <c r="A28" t="s">
        <v>75</v>
      </c>
      <c r="G28" s="46" t="s">
        <v>76</v>
      </c>
      <c r="H28" s="47">
        <v>3</v>
      </c>
      <c r="I28" s="81"/>
      <c r="J28" s="82"/>
      <c r="K28" s="82"/>
      <c r="L28" s="82"/>
      <c r="M28" s="82"/>
      <c r="N28" s="82"/>
      <c r="O28" s="82"/>
      <c r="P28" s="82"/>
      <c r="Q28" s="82"/>
      <c r="R28" s="83"/>
      <c r="S28" s="84"/>
      <c r="T28" s="85"/>
      <c r="U28" s="86"/>
      <c r="V28" s="86"/>
      <c r="W28" s="86"/>
      <c r="X28" s="86"/>
      <c r="Y28" s="86"/>
      <c r="Z28" s="86"/>
      <c r="AA28" s="37"/>
      <c r="AB28" s="37"/>
      <c r="AC28" s="38">
        <f t="shared" si="3"/>
        <v>0</v>
      </c>
    </row>
    <row r="29" spans="1:29" x14ac:dyDescent="0.25">
      <c r="B29" t="s">
        <v>77</v>
      </c>
      <c r="C29" t="s">
        <v>78</v>
      </c>
      <c r="D29" s="2"/>
      <c r="H29" s="10"/>
    </row>
    <row r="30" spans="1:29" x14ac:dyDescent="0.25">
      <c r="C30" t="s">
        <v>79</v>
      </c>
      <c r="D30" s="2">
        <v>2</v>
      </c>
      <c r="H30" s="10"/>
    </row>
    <row r="31" spans="1:29" x14ac:dyDescent="0.25">
      <c r="C31" t="s">
        <v>80</v>
      </c>
      <c r="D31" s="2"/>
      <c r="H31" s="10"/>
    </row>
    <row r="32" spans="1:29" x14ac:dyDescent="0.25">
      <c r="C32" t="s">
        <v>81</v>
      </c>
      <c r="D32" s="2"/>
      <c r="H32" s="10"/>
    </row>
    <row r="33" spans="2:11" ht="15.75" thickBot="1" x14ac:dyDescent="0.3">
      <c r="C33" s="70" t="s">
        <v>82</v>
      </c>
      <c r="D33" s="70">
        <f>SUM(D29:D32)</f>
        <v>2</v>
      </c>
    </row>
    <row r="34" spans="2:11" ht="15.75" thickTop="1" x14ac:dyDescent="0.25">
      <c r="B34" t="s">
        <v>83</v>
      </c>
    </row>
    <row r="35" spans="2:11" x14ac:dyDescent="0.25">
      <c r="B35" t="s">
        <v>84</v>
      </c>
      <c r="C35" t="s">
        <v>85</v>
      </c>
      <c r="D35" s="2">
        <f>R5*-1</f>
        <v>-2</v>
      </c>
    </row>
    <row r="36" spans="2:11" x14ac:dyDescent="0.25">
      <c r="C36" t="s">
        <v>86</v>
      </c>
      <c r="D36" s="2">
        <f>(INT((D12-10)/5)*-1)</f>
        <v>-4</v>
      </c>
      <c r="K36" s="87"/>
    </row>
    <row r="37" spans="2:11" ht="15.75" thickBot="1" x14ac:dyDescent="0.3">
      <c r="C37" s="88" t="s">
        <v>87</v>
      </c>
      <c r="D37" s="70">
        <f>IF((D33+(D35+D36))&lt;0,0,(D33+(D35+D36)))</f>
        <v>0</v>
      </c>
    </row>
    <row r="38" spans="2:11" ht="15.75" thickTop="1" x14ac:dyDescent="0.25"/>
    <row r="40" spans="2:11" ht="15.75" thickBot="1" x14ac:dyDescent="0.3">
      <c r="C40" s="89" t="s">
        <v>21</v>
      </c>
      <c r="D40" s="89">
        <f>D26-D37</f>
        <v>5.9</v>
      </c>
    </row>
    <row r="41" spans="2:11" ht="15.75" thickTop="1" x14ac:dyDescent="0.25"/>
  </sheetData>
  <conditionalFormatting sqref="D40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1">
    <cfRule type="cellIs" dxfId="2" priority="1" operator="lessThan">
      <formula>0</formula>
    </cfRule>
    <cfRule type="cellIs" dxfId="1" priority="2" operator="equal">
      <formula>0</formula>
    </cfRule>
    <cfRule type="cellIs" dxfId="0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Marik Holdings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2020-11-20T16:51:31Z</dcterms:created>
  <dcterms:modified xsi:type="dcterms:W3CDTF">2020-11-20T16:52:00Z</dcterms:modified>
</cp:coreProperties>
</file>