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1" i="1" l="1"/>
  <c r="AB60" i="1"/>
  <c r="AB59" i="1"/>
  <c r="AB58" i="1"/>
  <c r="AB57" i="1"/>
  <c r="AB56" i="1"/>
  <c r="AB55" i="1"/>
  <c r="AB54" i="1"/>
  <c r="AB53" i="1"/>
  <c r="AB52" i="1"/>
  <c r="AB51" i="1"/>
  <c r="AB50" i="1"/>
  <c r="Q50" i="1"/>
  <c r="AB45" i="1"/>
  <c r="AB44" i="1"/>
  <c r="AB43" i="1"/>
  <c r="AB42" i="1"/>
  <c r="AB41" i="1"/>
  <c r="AB40" i="1"/>
  <c r="AB39" i="1"/>
  <c r="D39" i="1"/>
  <c r="AB38" i="1"/>
  <c r="AB37" i="1"/>
  <c r="AB36" i="1"/>
  <c r="D36" i="1"/>
  <c r="D40" i="1" s="1"/>
  <c r="D41" i="1" s="1"/>
  <c r="AB35" i="1"/>
  <c r="AB34" i="1"/>
  <c r="AB33" i="1"/>
  <c r="AB32" i="1"/>
  <c r="AB31" i="1"/>
  <c r="AB30" i="1"/>
  <c r="AB29" i="1"/>
  <c r="Q29" i="1"/>
  <c r="AB28" i="1"/>
  <c r="AB27" i="1"/>
  <c r="D27" i="1"/>
  <c r="AB26" i="1"/>
  <c r="D26" i="1"/>
  <c r="AB25" i="1"/>
  <c r="D25" i="1"/>
  <c r="AB24" i="1"/>
  <c r="AB23" i="1"/>
  <c r="AB22" i="1"/>
  <c r="AB21" i="1"/>
  <c r="AB20" i="1"/>
  <c r="AB19" i="1"/>
  <c r="AB18" i="1"/>
  <c r="AB17" i="1"/>
  <c r="AB16" i="1"/>
  <c r="AB15" i="1"/>
  <c r="D15" i="1"/>
  <c r="AB14" i="1"/>
  <c r="AB13" i="1"/>
  <c r="AB6" i="1" s="1"/>
  <c r="AB12" i="1"/>
  <c r="AB11" i="1"/>
  <c r="AB10" i="1"/>
  <c r="Q10" i="1"/>
  <c r="AB8" i="1"/>
  <c r="AB7" i="1"/>
  <c r="AA6" i="1"/>
  <c r="Z6" i="1"/>
  <c r="Y6" i="1"/>
  <c r="X6" i="1"/>
  <c r="W6" i="1"/>
  <c r="V6" i="1"/>
  <c r="U6" i="1"/>
  <c r="T6" i="1"/>
  <c r="P6" i="1"/>
  <c r="O6" i="1"/>
  <c r="N6" i="1"/>
  <c r="N2" i="1" s="1"/>
  <c r="M6" i="1"/>
  <c r="D21" i="1" s="1"/>
  <c r="L6" i="1"/>
  <c r="K6" i="1"/>
  <c r="J6" i="1"/>
  <c r="D20" i="1" s="1"/>
  <c r="P2" i="1"/>
  <c r="O2" i="1"/>
  <c r="M2" i="1"/>
  <c r="L2" i="1"/>
  <c r="K2" i="1"/>
  <c r="J2" i="1" l="1"/>
  <c r="D23" i="1"/>
  <c r="D29" i="1" s="1"/>
  <c r="D43" i="1" s="1"/>
  <c r="D2" i="1" s="1"/>
  <c r="A10" i="1" l="1"/>
  <c r="A9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<sst xmlns="http://schemas.openxmlformats.org/spreadsheetml/2006/main" count="128" uniqueCount="113">
  <si>
    <t>Overall Income</t>
  </si>
  <si>
    <t>Totals</t>
  </si>
  <si>
    <t>Other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</si>
  <si>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</si>
  <si>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</si>
  <si>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</si>
  <si>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</si>
  <si>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</si>
  <si>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</si>
  <si>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</si>
  <si>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</si>
  <si>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Buildings</t>
  </si>
  <si>
    <t>Loyalty</t>
  </si>
  <si>
    <t>Stability</t>
  </si>
  <si>
    <t>Minor</t>
  </si>
  <si>
    <t>Medium</t>
  </si>
  <si>
    <t>Major</t>
  </si>
  <si>
    <t>Defence</t>
  </si>
  <si>
    <t>Size</t>
  </si>
  <si>
    <t>Owner</t>
  </si>
  <si>
    <t>No Tax</t>
  </si>
  <si>
    <t>Tax</t>
  </si>
  <si>
    <t>income</t>
  </si>
  <si>
    <t>Small Town Wall</t>
  </si>
  <si>
    <t>Master</t>
  </si>
  <si>
    <t>Cyrus  (LG)</t>
  </si>
  <si>
    <t>District Wall</t>
  </si>
  <si>
    <t>Councilor</t>
  </si>
  <si>
    <t>Valoria (LG)</t>
  </si>
  <si>
    <t>Ringbridge:  Main</t>
  </si>
  <si>
    <t xml:space="preserve"> Size  ---/20</t>
  </si>
  <si>
    <t>General Businesses</t>
  </si>
  <si>
    <t>Steward</t>
  </si>
  <si>
    <t>Wilbur (LG)</t>
  </si>
  <si>
    <t>District</t>
  </si>
  <si>
    <t>Ringbridge Manor</t>
  </si>
  <si>
    <t>Moderator</t>
  </si>
  <si>
    <t>None</t>
  </si>
  <si>
    <t>Cyrus&amp;Val</t>
  </si>
  <si>
    <t>Marshal</t>
  </si>
  <si>
    <t>Zauria (LG)</t>
  </si>
  <si>
    <t>Public Baths</t>
  </si>
  <si>
    <t xml:space="preserve">V&amp;A Shipping </t>
  </si>
  <si>
    <t>Town base</t>
  </si>
  <si>
    <t>Overall Alignment LG Variance = 3</t>
  </si>
  <si>
    <t>Orphanage</t>
  </si>
  <si>
    <t>V&amp;A Jetty</t>
  </si>
  <si>
    <t>Total</t>
  </si>
  <si>
    <t>Town Hall</t>
  </si>
  <si>
    <t xml:space="preserve"> _ Fishing Boats</t>
  </si>
  <si>
    <t>Granary</t>
  </si>
  <si>
    <t>Warehouse</t>
  </si>
  <si>
    <t>Merchant office</t>
  </si>
  <si>
    <t>INCOME</t>
  </si>
  <si>
    <t>Gandred's Exotic Smithy</t>
  </si>
  <si>
    <t>WSM</t>
  </si>
  <si>
    <t>Local Base</t>
  </si>
  <si>
    <t>Core Economy</t>
  </si>
  <si>
    <t>Winter Sun</t>
  </si>
  <si>
    <t>Serai</t>
  </si>
  <si>
    <t xml:space="preserve">Magic Ecomomy </t>
  </si>
  <si>
    <t>_ 2x Mule Trains</t>
  </si>
  <si>
    <t>Investors Taxes.</t>
  </si>
  <si>
    <t>Cass (Road House)</t>
  </si>
  <si>
    <t>Symphony of Swans</t>
  </si>
  <si>
    <t>Roads</t>
  </si>
  <si>
    <t>Kendrick</t>
  </si>
  <si>
    <t>Winter's Wares</t>
  </si>
  <si>
    <t>Highways</t>
  </si>
  <si>
    <t>Henry</t>
  </si>
  <si>
    <t>Local market</t>
  </si>
  <si>
    <t>Canals</t>
  </si>
  <si>
    <t>Ringbridge: North</t>
  </si>
  <si>
    <t>Specialist businesses</t>
  </si>
  <si>
    <t>CONSUMPTION</t>
  </si>
  <si>
    <t>Park</t>
  </si>
  <si>
    <t>Abbess Beatrx</t>
  </si>
  <si>
    <t>Holy House (Pharasma)</t>
  </si>
  <si>
    <t>Costs</t>
  </si>
  <si>
    <t>Semi-Wilderness</t>
  </si>
  <si>
    <t>Library</t>
  </si>
  <si>
    <t>Rural</t>
  </si>
  <si>
    <t>Court House</t>
  </si>
  <si>
    <t xml:space="preserve">Rose </t>
  </si>
  <si>
    <t>Magic Supply Shop</t>
  </si>
  <si>
    <t>Urban</t>
  </si>
  <si>
    <t xml:space="preserve">Quinn </t>
  </si>
  <si>
    <t>MW Tailor</t>
  </si>
  <si>
    <t>City Districts</t>
  </si>
  <si>
    <t>Torag's House (monastic)</t>
  </si>
  <si>
    <t>Domitius</t>
  </si>
  <si>
    <t>Silverstone Masonry (Exotic)</t>
  </si>
  <si>
    <t>Subtotal</t>
  </si>
  <si>
    <t>Umberweed</t>
  </si>
  <si>
    <t>Herbalist</t>
  </si>
  <si>
    <t>R</t>
  </si>
  <si>
    <t>Veeliker</t>
  </si>
  <si>
    <t>taxidermist</t>
  </si>
  <si>
    <t>Reductions</t>
  </si>
  <si>
    <t>Consumption Mods</t>
  </si>
  <si>
    <t>Stewardship</t>
  </si>
  <si>
    <t>Effective</t>
  </si>
  <si>
    <t>Income</t>
  </si>
  <si>
    <t>Bastion (Hamlet)</t>
  </si>
  <si>
    <t>Watch Tower</t>
  </si>
  <si>
    <t>Mercenary Base</t>
  </si>
  <si>
    <t>(3 slots max size 4)</t>
  </si>
  <si>
    <t>Std Farm (Hamlet)</t>
  </si>
  <si>
    <t>The Farm</t>
  </si>
  <si>
    <t>Mound</t>
  </si>
  <si>
    <t xml:space="preserve"> Size  ---/6  </t>
  </si>
  <si>
    <t>Village</t>
  </si>
  <si>
    <t>Watchtower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</si>
</sst>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62">
    <xf numFmtId="0" fontId="0" fillId="0" borderId="0" xfId="0"/>
    <xf numFmtId="0" fontId="3" fillId="3" borderId="0" xfId="2"/>
    <xf numFmtId="0" fontId="0" fillId="6" borderId="2" xfId="5" applyFont="1"/>
    <xf numFmtId="0" fontId="5" fillId="5" borderId="1" xfId="4"/>
    <xf numFmtId="0" fontId="2" fillId="2" borderId="0" xfId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7" fillId="8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4" borderId="0" xfId="3"/>
    <xf numFmtId="0" fontId="8" fillId="10" borderId="0" xfId="2" applyFont="1" applyFill="1"/>
    <xf numFmtId="0" fontId="3" fillId="10" borderId="0" xfId="2" applyFill="1"/>
    <xf numFmtId="2" fontId="0" fillId="0" borderId="0" xfId="0" applyNumberFormat="1"/>
    <xf numFmtId="0" fontId="9" fillId="11" borderId="3" xfId="0" applyFont="1" applyFill="1" applyBorder="1"/>
    <xf numFmtId="0" fontId="0" fillId="11" borderId="4" xfId="0" applyFill="1" applyBorder="1"/>
    <xf numFmtId="0" fontId="4" fillId="11" borderId="5" xfId="3" applyFill="1" applyBorder="1"/>
    <xf numFmtId="0" fontId="0" fillId="11" borderId="6" xfId="0" applyFill="1" applyBorder="1"/>
    <xf numFmtId="0" fontId="0" fillId="12" borderId="4" xfId="0" applyFill="1" applyBorder="1"/>
    <xf numFmtId="0" fontId="0" fillId="11" borderId="7" xfId="0" applyFill="1" applyBorder="1"/>
    <xf numFmtId="0" fontId="8" fillId="13" borderId="8" xfId="0" applyFont="1" applyFill="1" applyBorder="1"/>
    <xf numFmtId="0" fontId="0" fillId="0" borderId="0" xfId="0" applyBorder="1"/>
    <xf numFmtId="0" fontId="0" fillId="10" borderId="0" xfId="0" applyFill="1" applyBorder="1"/>
    <xf numFmtId="0" fontId="4" fillId="4" borderId="0" xfId="3" applyBorder="1"/>
    <xf numFmtId="0" fontId="0" fillId="0" borderId="9" xfId="0" applyBorder="1"/>
    <xf numFmtId="0" fontId="0" fillId="0" borderId="10" xfId="0" applyBorder="1"/>
    <xf numFmtId="0" fontId="0" fillId="6" borderId="2" xfId="5" applyFont="1" applyBorder="1"/>
    <xf numFmtId="0" fontId="10" fillId="0" borderId="0" xfId="0" applyFont="1"/>
    <xf numFmtId="0" fontId="0" fillId="0" borderId="11" xfId="0" applyBorder="1"/>
    <xf numFmtId="0" fontId="5" fillId="14" borderId="1" xfId="4" applyFill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4" borderId="0" xfId="3" applyFont="1"/>
    <xf numFmtId="0" fontId="0" fillId="15" borderId="0" xfId="0" applyFill="1" applyBorder="1"/>
    <xf numFmtId="0" fontId="8" fillId="0" borderId="0" xfId="0" applyFont="1" applyBorder="1"/>
    <xf numFmtId="0" fontId="0" fillId="0" borderId="12" xfId="0" applyBorder="1"/>
    <xf numFmtId="0" fontId="0" fillId="0" borderId="13" xfId="0" applyBorder="1"/>
    <xf numFmtId="0" fontId="4" fillId="4" borderId="13" xfId="3" applyBorder="1"/>
    <xf numFmtId="0" fontId="0" fillId="0" borderId="14" xfId="0" applyBorder="1"/>
    <xf numFmtId="0" fontId="1" fillId="7" borderId="11" xfId="6" applyBorder="1"/>
    <xf numFmtId="0" fontId="7" fillId="12" borderId="4" xfId="0" applyFont="1" applyFill="1" applyBorder="1"/>
    <xf numFmtId="0" fontId="8" fillId="13" borderId="12" xfId="0" applyFont="1" applyFill="1" applyBorder="1"/>
    <xf numFmtId="0" fontId="8" fillId="0" borderId="10" xfId="0" applyFont="1" applyBorder="1"/>
    <xf numFmtId="0" fontId="8" fillId="0" borderId="0" xfId="0" applyFont="1"/>
    <xf numFmtId="0" fontId="6" fillId="0" borderId="0" xfId="0" applyFont="1"/>
    <xf numFmtId="0" fontId="6" fillId="4" borderId="0" xfId="3" applyFont="1" applyBorder="1"/>
    <xf numFmtId="0" fontId="2" fillId="2" borderId="11" xfId="1" applyBorder="1"/>
    <xf numFmtId="0" fontId="8" fillId="0" borderId="12" xfId="0" applyFont="1" applyBorder="1"/>
    <xf numFmtId="0" fontId="8" fillId="0" borderId="13" xfId="0" applyFont="1" applyBorder="1"/>
    <xf numFmtId="0" fontId="11" fillId="11" borderId="3" xfId="0" applyFont="1" applyFill="1" applyBorder="1"/>
    <xf numFmtId="0" fontId="8" fillId="0" borderId="4" xfId="0" applyFont="1" applyBorder="1"/>
    <xf numFmtId="0" fontId="8" fillId="10" borderId="4" xfId="0" applyFont="1" applyFill="1" applyBorder="1"/>
    <xf numFmtId="0" fontId="4" fillId="4" borderId="4" xfId="3" applyBorder="1"/>
    <xf numFmtId="0" fontId="0" fillId="0" borderId="7" xfId="0" applyBorder="1"/>
    <xf numFmtId="0" fontId="11" fillId="13" borderId="12" xfId="0" applyFont="1" applyFill="1" applyBorder="1"/>
    <xf numFmtId="0" fontId="0" fillId="0" borderId="4" xfId="0" applyBorder="1"/>
    <xf numFmtId="0" fontId="7" fillId="11" borderId="12" xfId="0" applyFont="1" applyFill="1" applyBorder="1"/>
    <xf numFmtId="0" fontId="0" fillId="0" borderId="15" xfId="0" applyBorder="1"/>
    <xf numFmtId="0" fontId="6" fillId="0" borderId="15" xfId="0" applyFont="1" applyBorder="1"/>
    <xf numFmtId="0" fontId="0" fillId="0" borderId="16" xfId="0" applyBorder="1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1"/>
  <sheetViews>
    <sheetView tabSelected="1" zoomScale="84" zoomScaleNormal="84" workbookViewId="0">
      <selection activeCell="B11" sqref="B11"/>
    </sheetView>
  </sheetViews>
  <sheetFormatPr defaultRowHeight="15" x14ac:dyDescent="0.25"/>
  <cols>
    <col min="3" max="3" width="15.5703125" customWidth="1"/>
    <col min="7" max="7" width="25.85546875" customWidth="1"/>
    <col min="9" max="9" width="27.5703125" customWidth="1"/>
    <col min="18" max="18" width="15" customWidth="1"/>
    <col min="19" max="19" width="21.42578125" customWidth="1"/>
    <col min="20" max="20" width="7" customWidth="1"/>
    <col min="21" max="21" width="6.85546875" customWidth="1"/>
  </cols>
  <sheetData>
    <row r="2" spans="1:28" x14ac:dyDescent="0.25">
      <c r="C2" s="1" t="s">
        <v>0</v>
      </c>
      <c r="D2" s="1">
        <f>D43+D3+D4</f>
        <v>9.4</v>
      </c>
      <c r="E2" s="1"/>
      <c r="I2" s="2" t="s">
        <v>1</v>
      </c>
      <c r="J2" s="3">
        <f t="shared" ref="J2:P2" si="0">J6+U6</f>
        <v>22</v>
      </c>
      <c r="K2" s="3">
        <f t="shared" si="0"/>
        <v>19</v>
      </c>
      <c r="L2" s="3">
        <f t="shared" si="0"/>
        <v>18</v>
      </c>
      <c r="M2" s="3">
        <f t="shared" si="0"/>
        <v>4</v>
      </c>
      <c r="N2" s="3">
        <f t="shared" si="0"/>
        <v>0</v>
      </c>
      <c r="O2" s="3">
        <f t="shared" si="0"/>
        <v>0</v>
      </c>
      <c r="P2" s="3">
        <f t="shared" si="0"/>
        <v>7</v>
      </c>
    </row>
    <row r="3" spans="1:28" x14ac:dyDescent="0.25">
      <c r="C3" s="4" t="s">
        <v>2</v>
      </c>
      <c r="D3" s="4"/>
      <c r="E3" s="4"/>
    </row>
    <row r="4" spans="1:28" x14ac:dyDescent="0.25">
      <c r="C4" s="4" t="s">
        <v>3</v>
      </c>
      <c r="D4" s="4">
        <v>0</v>
      </c>
      <c r="E4" s="4"/>
      <c r="I4" s="5" t="s">
        <v>4</v>
      </c>
      <c r="J4" s="5"/>
      <c r="S4" s="6" t="s">
        <v>5</v>
      </c>
      <c r="T4" s="7" t="s">
        <v>6</v>
      </c>
      <c r="U4" s="7"/>
    </row>
    <row r="5" spans="1:28" x14ac:dyDescent="0.25">
      <c r="B5" t="s">
        <v>7</v>
      </c>
      <c r="C5" t="s">
        <v>8</v>
      </c>
      <c r="D5" t="s">
        <v>9</v>
      </c>
      <c r="G5" t="s">
        <v>10</v>
      </c>
      <c r="I5" s="5" t="s">
        <v>11</v>
      </c>
      <c r="J5" s="8" t="s">
        <v>6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  <c r="R5" s="8" t="s">
        <v>19</v>
      </c>
      <c r="S5" s="6" t="s">
        <v>11</v>
      </c>
      <c r="T5" s="6" t="s">
        <v>20</v>
      </c>
      <c r="U5" s="10" t="s">
        <v>21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22</v>
      </c>
    </row>
    <row r="6" spans="1:28" x14ac:dyDescent="0.25">
      <c r="J6" s="3">
        <f t="shared" ref="J6:P6" si="1">SUM(J8:J128)</f>
        <v>4</v>
      </c>
      <c r="K6" s="3">
        <f t="shared" si="1"/>
        <v>16</v>
      </c>
      <c r="L6" s="3">
        <f t="shared" si="1"/>
        <v>14</v>
      </c>
      <c r="M6" s="3">
        <f t="shared" si="1"/>
        <v>2</v>
      </c>
      <c r="N6" s="3">
        <f t="shared" si="1"/>
        <v>0</v>
      </c>
      <c r="O6" s="3">
        <f t="shared" si="1"/>
        <v>0</v>
      </c>
      <c r="P6" s="3">
        <f t="shared" si="1"/>
        <v>6</v>
      </c>
      <c r="Q6" s="11"/>
      <c r="T6" s="3">
        <f t="shared" ref="T6:AB6" si="2">SUM(T11:T62)</f>
        <v>3</v>
      </c>
      <c r="U6" s="3">
        <f t="shared" si="2"/>
        <v>18</v>
      </c>
      <c r="V6" s="3">
        <f t="shared" si="2"/>
        <v>3</v>
      </c>
      <c r="W6" s="3">
        <f t="shared" si="2"/>
        <v>4</v>
      </c>
      <c r="X6" s="3">
        <f t="shared" si="2"/>
        <v>2</v>
      </c>
      <c r="Y6" s="3">
        <f t="shared" si="2"/>
        <v>0</v>
      </c>
      <c r="Z6" s="3">
        <f t="shared" si="2"/>
        <v>0</v>
      </c>
      <c r="AA6" s="3">
        <f t="shared" si="2"/>
        <v>1</v>
      </c>
      <c r="AB6" s="3">
        <f t="shared" si="2"/>
        <v>12.5</v>
      </c>
    </row>
    <row r="7" spans="1:28" x14ac:dyDescent="0.25">
      <c r="Q7" s="11"/>
      <c r="AB7">
        <f>((T7+U7)/2)+SUM(X7:Z7)</f>
        <v>0</v>
      </c>
    </row>
    <row r="8" spans="1:28" x14ac:dyDescent="0.25">
      <c r="I8" s="12" t="s">
        <v>23</v>
      </c>
      <c r="J8" s="12"/>
      <c r="K8" s="12">
        <v>2</v>
      </c>
      <c r="L8" s="12">
        <v>2</v>
      </c>
      <c r="M8" s="13"/>
      <c r="N8" s="13"/>
      <c r="O8" s="13"/>
      <c r="P8" s="13">
        <v>2</v>
      </c>
      <c r="Q8" s="11"/>
      <c r="AB8">
        <f>((T8+U8)/2)+SUM(X8:Z8)</f>
        <v>0</v>
      </c>
    </row>
    <row r="9" spans="1:28" ht="15.75" thickBot="1" x14ac:dyDescent="0.3">
      <c r="A9" s="14">
        <f>$D$2*(2/3)</f>
        <v>6.2666666666666666</v>
      </c>
      <c r="B9" t="s">
        <v>24</v>
      </c>
      <c r="C9" t="s">
        <v>25</v>
      </c>
      <c r="D9">
        <v>13</v>
      </c>
      <c r="I9" t="s">
        <v>26</v>
      </c>
      <c r="K9">
        <v>1</v>
      </c>
      <c r="L9">
        <v>1</v>
      </c>
      <c r="Q9" s="11"/>
    </row>
    <row r="10" spans="1:28" ht="15.75" thickBot="1" x14ac:dyDescent="0.3">
      <c r="A10" s="14">
        <f>$D$2*(1/3)</f>
        <v>3.1333333333333333</v>
      </c>
      <c r="B10" t="s">
        <v>27</v>
      </c>
      <c r="C10" t="s">
        <v>28</v>
      </c>
      <c r="D10">
        <v>15</v>
      </c>
      <c r="G10" s="15" t="s">
        <v>29</v>
      </c>
      <c r="H10" s="16"/>
      <c r="I10" s="16"/>
      <c r="J10" s="16"/>
      <c r="K10" s="16"/>
      <c r="L10" s="16"/>
      <c r="M10" s="16"/>
      <c r="N10" s="16"/>
      <c r="O10" s="16"/>
      <c r="P10" s="16"/>
      <c r="Q10" s="17">
        <f>SUM(Q11:Q28)</f>
        <v>19</v>
      </c>
      <c r="R10" s="18" t="s">
        <v>30</v>
      </c>
      <c r="S10" s="19" t="s">
        <v>31</v>
      </c>
      <c r="T10" s="16"/>
      <c r="U10" s="16"/>
      <c r="V10" s="16"/>
      <c r="W10" s="16"/>
      <c r="X10" s="16"/>
      <c r="Y10" s="16"/>
      <c r="Z10" s="16"/>
      <c r="AA10" s="16"/>
      <c r="AB10" s="20">
        <f t="shared" ref="AB10:AB39" si="3">((T10+U10)/2)+SUM(X10:Z10)</f>
        <v>0</v>
      </c>
    </row>
    <row r="11" spans="1:28" ht="15.75" thickBot="1" x14ac:dyDescent="0.3">
      <c r="B11" t="s">
        <v>32</v>
      </c>
      <c r="C11" t="s">
        <v>33</v>
      </c>
      <c r="D11">
        <v>9</v>
      </c>
      <c r="G11" s="21" t="s">
        <v>34</v>
      </c>
      <c r="H11" s="22"/>
      <c r="I11" s="23" t="s">
        <v>35</v>
      </c>
      <c r="J11" s="23"/>
      <c r="K11" s="23">
        <v>1</v>
      </c>
      <c r="L11" s="23">
        <v>1</v>
      </c>
      <c r="M11" s="23"/>
      <c r="N11" s="23"/>
      <c r="O11" s="23"/>
      <c r="P11" s="23">
        <v>2</v>
      </c>
      <c r="Q11" s="24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>
        <f t="shared" si="3"/>
        <v>0</v>
      </c>
    </row>
    <row r="12" spans="1:28" x14ac:dyDescent="0.25">
      <c r="B12" t="s">
        <v>36</v>
      </c>
      <c r="C12" t="s">
        <v>37</v>
      </c>
      <c r="D12">
        <v>0</v>
      </c>
      <c r="G12" s="26" t="s">
        <v>38</v>
      </c>
      <c r="H12" s="22"/>
      <c r="N12" s="22"/>
      <c r="O12" s="22"/>
      <c r="P12" s="22"/>
      <c r="Q12" s="24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5">
        <f t="shared" si="3"/>
        <v>0</v>
      </c>
    </row>
    <row r="13" spans="1:28" x14ac:dyDescent="0.25">
      <c r="B13" t="s">
        <v>39</v>
      </c>
      <c r="C13" t="s">
        <v>40</v>
      </c>
      <c r="D13">
        <v>0</v>
      </c>
      <c r="G13" s="26"/>
      <c r="H13" s="22"/>
      <c r="I13" s="22" t="s">
        <v>41</v>
      </c>
      <c r="J13" s="22"/>
      <c r="K13" s="22">
        <v>1</v>
      </c>
      <c r="L13" s="22"/>
      <c r="M13" s="22"/>
      <c r="N13" s="22"/>
      <c r="O13" s="22"/>
      <c r="P13" s="22"/>
      <c r="Q13" s="24">
        <v>1</v>
      </c>
      <c r="R13" s="2" t="s">
        <v>42</v>
      </c>
      <c r="S13" s="27" t="s">
        <v>43</v>
      </c>
      <c r="T13" s="27"/>
      <c r="U13" s="27">
        <v>2</v>
      </c>
      <c r="V13" s="27">
        <v>2</v>
      </c>
      <c r="W13" s="27">
        <v>2</v>
      </c>
      <c r="X13" s="27"/>
      <c r="Y13" s="27"/>
      <c r="Z13" s="27"/>
      <c r="AA13" s="27"/>
      <c r="AB13" s="25">
        <f t="shared" si="3"/>
        <v>1</v>
      </c>
    </row>
    <row r="14" spans="1:28" x14ac:dyDescent="0.25">
      <c r="B14" s="28" t="s">
        <v>44</v>
      </c>
      <c r="G14" s="26"/>
      <c r="H14" s="22"/>
      <c r="I14" s="22" t="s">
        <v>45</v>
      </c>
      <c r="J14" s="22"/>
      <c r="K14" s="22">
        <v>2</v>
      </c>
      <c r="L14" s="22">
        <v>1</v>
      </c>
      <c r="M14" s="22"/>
      <c r="N14" s="22"/>
      <c r="O14" s="22"/>
      <c r="P14" s="22"/>
      <c r="Q14" s="24">
        <v>3</v>
      </c>
      <c r="S14" s="22" t="s">
        <v>46</v>
      </c>
      <c r="T14" s="22"/>
      <c r="U14" s="22">
        <v>1</v>
      </c>
      <c r="V14" s="22"/>
      <c r="W14" s="22"/>
      <c r="X14" s="22"/>
      <c r="Y14" s="22"/>
      <c r="Z14" s="22"/>
      <c r="AA14" s="22"/>
      <c r="AB14" s="25">
        <f t="shared" si="3"/>
        <v>0.5</v>
      </c>
    </row>
    <row r="15" spans="1:28" ht="15.75" thickBot="1" x14ac:dyDescent="0.3">
      <c r="C15" s="29" t="s">
        <v>47</v>
      </c>
      <c r="D15" s="3">
        <f>SUM(D9:D14)</f>
        <v>37</v>
      </c>
      <c r="G15" s="26"/>
      <c r="H15" s="22"/>
      <c r="I15" s="22" t="s">
        <v>48</v>
      </c>
      <c r="J15" s="22"/>
      <c r="K15" s="22">
        <v>1</v>
      </c>
      <c r="L15" s="22">
        <v>1</v>
      </c>
      <c r="M15" s="22"/>
      <c r="N15" s="22"/>
      <c r="O15" s="22"/>
      <c r="P15" s="22"/>
      <c r="Q15" s="24">
        <v>1</v>
      </c>
      <c r="R15" s="22"/>
      <c r="S15" s="22" t="s">
        <v>49</v>
      </c>
      <c r="T15" s="22">
        <v>1</v>
      </c>
      <c r="U15" s="22"/>
      <c r="V15" s="22"/>
      <c r="W15" s="22"/>
      <c r="X15" s="22"/>
      <c r="Y15" s="22"/>
      <c r="Z15" s="22"/>
      <c r="AA15" s="22"/>
      <c r="AB15" s="25">
        <f t="shared" si="3"/>
        <v>0.5</v>
      </c>
    </row>
    <row r="16" spans="1:28" ht="15.75" thickTop="1" x14ac:dyDescent="0.25">
      <c r="G16" s="26"/>
      <c r="H16" s="22"/>
      <c r="I16" s="22" t="s">
        <v>50</v>
      </c>
      <c r="J16" s="22"/>
      <c r="K16" s="22">
        <v>1</v>
      </c>
      <c r="L16" s="22">
        <v>2</v>
      </c>
      <c r="M16" s="22"/>
      <c r="N16" s="22"/>
      <c r="O16" s="22"/>
      <c r="P16" s="22"/>
      <c r="Q16" s="24">
        <v>3</v>
      </c>
      <c r="R16" s="22"/>
      <c r="S16" s="22" t="s">
        <v>51</v>
      </c>
      <c r="T16" s="22"/>
      <c r="U16" s="22">
        <v>1</v>
      </c>
      <c r="V16" s="22"/>
      <c r="W16" s="22"/>
      <c r="X16" s="22"/>
      <c r="Y16" s="22"/>
      <c r="Z16" s="22"/>
      <c r="AA16" s="22"/>
      <c r="AB16" s="25">
        <f t="shared" si="3"/>
        <v>0.5</v>
      </c>
    </row>
    <row r="17" spans="1:28" x14ac:dyDescent="0.25">
      <c r="A17" s="30"/>
      <c r="B17" s="30"/>
      <c r="C17" s="30"/>
      <c r="D17" s="30"/>
      <c r="E17" s="30"/>
      <c r="G17" s="26"/>
      <c r="H17" s="22"/>
      <c r="I17" s="31"/>
      <c r="J17" s="22"/>
      <c r="K17" s="22"/>
      <c r="L17" s="22"/>
      <c r="M17" s="22"/>
      <c r="N17" s="22"/>
      <c r="O17" s="22"/>
      <c r="P17" s="22"/>
      <c r="Q17" s="24">
        <v>1</v>
      </c>
      <c r="R17" s="22"/>
      <c r="S17" s="22" t="s">
        <v>52</v>
      </c>
      <c r="T17" s="22"/>
      <c r="U17" s="22">
        <v>1</v>
      </c>
      <c r="V17" s="22"/>
      <c r="W17" s="22"/>
      <c r="X17" s="22"/>
      <c r="Y17" s="22"/>
      <c r="Z17" s="22"/>
      <c r="AA17" s="22"/>
      <c r="AB17" s="25">
        <f t="shared" si="3"/>
        <v>0.5</v>
      </c>
    </row>
    <row r="18" spans="1:28" x14ac:dyDescent="0.25">
      <c r="G18" s="26"/>
      <c r="H18" s="22"/>
      <c r="N18" s="22"/>
      <c r="O18" s="22"/>
      <c r="P18" s="22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5">
        <f t="shared" si="3"/>
        <v>0</v>
      </c>
    </row>
    <row r="19" spans="1:28" x14ac:dyDescent="0.25">
      <c r="A19" t="s">
        <v>53</v>
      </c>
      <c r="G19" s="26"/>
      <c r="H19" s="22"/>
      <c r="I19" s="32" t="s">
        <v>54</v>
      </c>
      <c r="J19" s="33">
        <v>2</v>
      </c>
      <c r="K19" s="33"/>
      <c r="L19" s="33"/>
      <c r="M19" s="33">
        <v>1</v>
      </c>
      <c r="N19" s="22"/>
      <c r="O19" s="22"/>
      <c r="P19" s="22"/>
      <c r="Q19" s="34">
        <v>2</v>
      </c>
      <c r="R19" s="2" t="s">
        <v>55</v>
      </c>
      <c r="S19" s="2" t="s">
        <v>56</v>
      </c>
      <c r="T19" s="2"/>
      <c r="U19" s="2"/>
      <c r="V19" s="2"/>
      <c r="W19" s="2"/>
      <c r="X19" s="2"/>
      <c r="Y19" s="2"/>
      <c r="Z19" s="2"/>
      <c r="AA19" s="22"/>
      <c r="AB19" s="25">
        <f t="shared" si="3"/>
        <v>0</v>
      </c>
    </row>
    <row r="20" spans="1:28" x14ac:dyDescent="0.25">
      <c r="C20" t="s">
        <v>57</v>
      </c>
      <c r="D20" s="3">
        <f>J6/2</f>
        <v>2</v>
      </c>
      <c r="G20" s="26"/>
      <c r="H20" s="22"/>
      <c r="I20" s="32"/>
      <c r="J20" s="33"/>
      <c r="K20" s="32"/>
      <c r="L20" s="32"/>
      <c r="M20" s="22"/>
      <c r="N20" s="22"/>
      <c r="O20" s="22"/>
      <c r="P20" s="22"/>
      <c r="Q20" s="24">
        <v>1</v>
      </c>
      <c r="R20" s="35" t="s">
        <v>58</v>
      </c>
      <c r="S20" s="35" t="s">
        <v>59</v>
      </c>
      <c r="T20" s="35"/>
      <c r="U20" s="35">
        <v>1</v>
      </c>
      <c r="V20" s="22"/>
      <c r="W20" s="22"/>
      <c r="X20" s="22"/>
      <c r="Y20" s="22"/>
      <c r="Z20" s="22"/>
      <c r="AA20" s="22"/>
      <c r="AB20" s="25">
        <f t="shared" si="3"/>
        <v>0.5</v>
      </c>
    </row>
    <row r="21" spans="1:28" x14ac:dyDescent="0.25">
      <c r="C21" t="s">
        <v>60</v>
      </c>
      <c r="D21" s="3">
        <f>M6</f>
        <v>2</v>
      </c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22"/>
      <c r="S21" s="31" t="s">
        <v>61</v>
      </c>
      <c r="T21" s="22">
        <v>2</v>
      </c>
      <c r="U21" s="22"/>
      <c r="V21" s="22"/>
      <c r="W21" s="22"/>
      <c r="X21" s="22"/>
      <c r="Y21" s="22"/>
      <c r="Z21" s="22"/>
      <c r="AB21" s="25">
        <f t="shared" si="3"/>
        <v>1</v>
      </c>
    </row>
    <row r="22" spans="1:28" x14ac:dyDescent="0.25">
      <c r="D22" s="3"/>
      <c r="G22" s="26"/>
      <c r="H22" s="22"/>
      <c r="I22" s="22"/>
      <c r="J22" s="22"/>
      <c r="K22" s="22"/>
      <c r="L22" s="22"/>
      <c r="M22" s="22"/>
      <c r="N22" s="22"/>
      <c r="O22" s="22"/>
      <c r="P22" s="22"/>
      <c r="Q22" s="24"/>
      <c r="AA22" s="22"/>
      <c r="AB22" s="25">
        <f t="shared" si="3"/>
        <v>0</v>
      </c>
    </row>
    <row r="23" spans="1:28" x14ac:dyDescent="0.25">
      <c r="C23" t="s">
        <v>62</v>
      </c>
      <c r="D23" s="3">
        <f>((J6+U6)/5)</f>
        <v>4.4000000000000004</v>
      </c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4"/>
      <c r="AA23" s="22"/>
      <c r="AB23" s="25">
        <f t="shared" si="3"/>
        <v>0</v>
      </c>
    </row>
    <row r="24" spans="1:28" x14ac:dyDescent="0.25">
      <c r="D24" s="3"/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4">
        <v>2</v>
      </c>
      <c r="R24" s="36" t="s">
        <v>63</v>
      </c>
      <c r="S24" s="22" t="s">
        <v>64</v>
      </c>
      <c r="T24" s="22"/>
      <c r="U24" s="36">
        <v>2</v>
      </c>
      <c r="V24" s="22"/>
      <c r="W24" s="22"/>
      <c r="X24" s="22"/>
      <c r="Y24" s="22"/>
      <c r="Z24" s="22"/>
      <c r="AA24" s="22"/>
      <c r="AB24" s="25">
        <f t="shared" si="3"/>
        <v>1</v>
      </c>
    </row>
    <row r="25" spans="1:28" x14ac:dyDescent="0.25">
      <c r="B25">
        <v>0</v>
      </c>
      <c r="C25" t="s">
        <v>65</v>
      </c>
      <c r="D25" s="3">
        <f>INT(B25/4)</f>
        <v>0</v>
      </c>
      <c r="G25" s="26"/>
      <c r="H25" s="22"/>
      <c r="I25" s="22"/>
      <c r="J25" s="22"/>
      <c r="K25" s="22"/>
      <c r="L25" s="22"/>
      <c r="M25" s="22"/>
      <c r="N25" s="22"/>
      <c r="O25" s="22"/>
      <c r="P25" s="22"/>
      <c r="Q25" s="24">
        <v>1</v>
      </c>
      <c r="R25" s="22" t="s">
        <v>66</v>
      </c>
      <c r="S25" s="22" t="s">
        <v>67</v>
      </c>
      <c r="T25" s="22"/>
      <c r="U25" s="22">
        <v>1</v>
      </c>
      <c r="V25" s="22"/>
      <c r="W25" s="22"/>
      <c r="X25" s="22"/>
      <c r="Y25" s="22"/>
      <c r="Z25" s="22"/>
      <c r="AA25" s="22"/>
      <c r="AB25" s="25">
        <f t="shared" si="3"/>
        <v>0.5</v>
      </c>
    </row>
    <row r="26" spans="1:28" x14ac:dyDescent="0.25">
      <c r="B26">
        <v>0</v>
      </c>
      <c r="C26" t="s">
        <v>68</v>
      </c>
      <c r="D26" s="3">
        <f>INT(B26/3)</f>
        <v>0</v>
      </c>
      <c r="G26" s="26"/>
      <c r="H26" s="22"/>
      <c r="I26" s="22"/>
      <c r="J26" s="22"/>
      <c r="K26" s="22"/>
      <c r="L26" s="22"/>
      <c r="M26" s="22"/>
      <c r="N26" s="22"/>
      <c r="O26" s="22"/>
      <c r="P26" s="22"/>
      <c r="Q26" s="24">
        <v>1</v>
      </c>
      <c r="R26" s="22" t="s">
        <v>69</v>
      </c>
      <c r="S26" s="22" t="s">
        <v>70</v>
      </c>
      <c r="T26" s="22"/>
      <c r="U26" s="22">
        <v>1</v>
      </c>
      <c r="V26" s="22"/>
      <c r="W26" s="22">
        <v>1</v>
      </c>
      <c r="X26" s="22"/>
      <c r="Y26" s="22"/>
      <c r="Z26" s="22"/>
      <c r="AA26" s="22"/>
      <c r="AB26" s="25">
        <f t="shared" si="3"/>
        <v>0.5</v>
      </c>
    </row>
    <row r="27" spans="1:28" x14ac:dyDescent="0.25">
      <c r="B27">
        <v>0</v>
      </c>
      <c r="C27" t="s">
        <v>71</v>
      </c>
      <c r="D27" s="3">
        <f>B27</f>
        <v>0</v>
      </c>
      <c r="G27" s="26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5">
        <f t="shared" si="3"/>
        <v>0</v>
      </c>
    </row>
    <row r="28" spans="1:28" ht="15.75" thickBot="1" x14ac:dyDescent="0.3"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0">
        <f t="shared" si="3"/>
        <v>0</v>
      </c>
    </row>
    <row r="29" spans="1:28" ht="15.75" thickBot="1" x14ac:dyDescent="0.3">
      <c r="C29" s="41" t="s">
        <v>47</v>
      </c>
      <c r="D29" s="41">
        <f>SUM(D20:D27)</f>
        <v>8.4</v>
      </c>
      <c r="G29" s="15" t="s">
        <v>72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f>SUM(Q30:Q44)</f>
        <v>13</v>
      </c>
      <c r="R29" s="18" t="s">
        <v>30</v>
      </c>
      <c r="S29" s="42" t="s">
        <v>73</v>
      </c>
      <c r="T29" s="16"/>
      <c r="U29" s="16"/>
      <c r="V29" s="16"/>
      <c r="W29" s="16"/>
      <c r="X29" s="16"/>
      <c r="Y29" s="16"/>
      <c r="Z29" s="16"/>
      <c r="AA29" s="16"/>
      <c r="AB29" s="20">
        <f t="shared" si="3"/>
        <v>0</v>
      </c>
    </row>
    <row r="30" spans="1:28" ht="16.5" thickTop="1" thickBot="1" x14ac:dyDescent="0.3">
      <c r="G30" s="43" t="s">
        <v>34</v>
      </c>
      <c r="H30" s="22"/>
      <c r="I30" s="22"/>
      <c r="J30" s="22"/>
      <c r="K30" s="22"/>
      <c r="L30" s="22"/>
      <c r="M30" s="22"/>
      <c r="N30" s="22"/>
      <c r="O30" s="22"/>
      <c r="P30" s="22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>
        <f t="shared" si="3"/>
        <v>0</v>
      </c>
    </row>
    <row r="31" spans="1:28" x14ac:dyDescent="0.25">
      <c r="A31" t="s">
        <v>74</v>
      </c>
      <c r="G31" s="44"/>
      <c r="H31" s="36"/>
      <c r="I31" s="45" t="s">
        <v>75</v>
      </c>
      <c r="J31" s="45"/>
      <c r="K31" s="45">
        <v>2</v>
      </c>
      <c r="L31" s="45">
        <v>1</v>
      </c>
      <c r="M31" s="45"/>
      <c r="N31" s="45"/>
      <c r="O31" s="45"/>
      <c r="P31" s="45"/>
      <c r="Q31" s="24">
        <v>3</v>
      </c>
      <c r="R31" s="36" t="s">
        <v>76</v>
      </c>
      <c r="S31" s="36" t="s">
        <v>77</v>
      </c>
      <c r="T31" s="36"/>
      <c r="U31" s="36"/>
      <c r="V31" s="36">
        <v>1</v>
      </c>
      <c r="W31" s="36">
        <v>1</v>
      </c>
      <c r="X31" s="36">
        <v>1</v>
      </c>
      <c r="Y31" s="36"/>
      <c r="Z31" s="36"/>
      <c r="AA31" s="36"/>
      <c r="AB31" s="25">
        <f t="shared" si="3"/>
        <v>1</v>
      </c>
    </row>
    <row r="32" spans="1:28" x14ac:dyDescent="0.25">
      <c r="B32" t="s">
        <v>78</v>
      </c>
      <c r="C32" t="s">
        <v>79</v>
      </c>
      <c r="D32" s="3">
        <v>1</v>
      </c>
      <c r="G32" s="44"/>
      <c r="H32" s="36"/>
      <c r="I32" s="36" t="s">
        <v>80</v>
      </c>
      <c r="J32" s="36">
        <v>1</v>
      </c>
      <c r="K32" s="36">
        <v>1</v>
      </c>
      <c r="L32" s="36">
        <v>1</v>
      </c>
      <c r="M32" s="36"/>
      <c r="N32" s="36"/>
      <c r="O32" s="36"/>
      <c r="P32" s="36"/>
      <c r="Q32" s="24">
        <v>1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25">
        <f t="shared" si="3"/>
        <v>0</v>
      </c>
    </row>
    <row r="33" spans="2:28" x14ac:dyDescent="0.25">
      <c r="C33" t="s">
        <v>81</v>
      </c>
      <c r="D33" s="3">
        <v>0</v>
      </c>
      <c r="G33" s="44"/>
      <c r="H33" s="36"/>
      <c r="I33" s="36" t="s">
        <v>82</v>
      </c>
      <c r="J33" s="36"/>
      <c r="K33" s="36">
        <v>2</v>
      </c>
      <c r="L33" s="36">
        <v>2</v>
      </c>
      <c r="M33" s="36"/>
      <c r="N33" s="36"/>
      <c r="O33" s="36"/>
      <c r="P33" s="36"/>
      <c r="Q33" s="24">
        <v>1</v>
      </c>
      <c r="R33" s="36" t="s">
        <v>83</v>
      </c>
      <c r="S33" s="36" t="s">
        <v>84</v>
      </c>
      <c r="T33" s="36"/>
      <c r="U33" s="36">
        <v>1</v>
      </c>
      <c r="V33" s="36"/>
      <c r="W33" s="36"/>
      <c r="X33" s="36"/>
      <c r="Y33" s="36"/>
      <c r="Z33" s="36"/>
      <c r="AA33" s="36"/>
      <c r="AB33" s="25">
        <f t="shared" si="3"/>
        <v>0.5</v>
      </c>
    </row>
    <row r="34" spans="2:28" x14ac:dyDescent="0.25">
      <c r="C34" t="s">
        <v>85</v>
      </c>
      <c r="D34" s="3">
        <v>1</v>
      </c>
      <c r="G34" s="44"/>
      <c r="H34" s="36"/>
      <c r="I34" s="36"/>
      <c r="J34" s="36"/>
      <c r="K34" s="36"/>
      <c r="L34" s="36"/>
      <c r="M34" s="36"/>
      <c r="N34" s="36"/>
      <c r="O34" s="36"/>
      <c r="P34" s="36"/>
      <c r="Q34" s="24">
        <v>2</v>
      </c>
      <c r="R34" s="36" t="s">
        <v>86</v>
      </c>
      <c r="S34" s="36" t="s">
        <v>87</v>
      </c>
      <c r="T34" s="36"/>
      <c r="U34" s="36">
        <v>2</v>
      </c>
      <c r="V34" s="36"/>
      <c r="W34" s="36"/>
      <c r="X34" s="36"/>
      <c r="Y34" s="36"/>
      <c r="Z34" s="36"/>
      <c r="AA34" s="36"/>
      <c r="AB34" s="25">
        <f t="shared" si="3"/>
        <v>1</v>
      </c>
    </row>
    <row r="35" spans="2:28" x14ac:dyDescent="0.25">
      <c r="C35" t="s">
        <v>88</v>
      </c>
      <c r="D35" s="3">
        <v>2</v>
      </c>
      <c r="G35" s="44"/>
      <c r="H35" s="36"/>
      <c r="I35" s="22" t="s">
        <v>89</v>
      </c>
      <c r="J35" s="22"/>
      <c r="K35" s="22">
        <v>1</v>
      </c>
      <c r="L35" s="22">
        <v>1</v>
      </c>
      <c r="M35" s="22">
        <v>1</v>
      </c>
      <c r="N35" s="36"/>
      <c r="O35" s="36"/>
      <c r="P35" s="36"/>
      <c r="Q35" s="24">
        <v>3</v>
      </c>
      <c r="R35" s="36" t="s">
        <v>90</v>
      </c>
      <c r="S35" t="s">
        <v>91</v>
      </c>
      <c r="T35" s="36"/>
      <c r="U35" s="36">
        <v>2</v>
      </c>
      <c r="V35" s="36"/>
      <c r="W35" s="36"/>
      <c r="X35" s="36">
        <v>1</v>
      </c>
      <c r="Y35" s="36"/>
      <c r="Z35" s="36"/>
      <c r="AA35" s="36"/>
      <c r="AB35" s="25">
        <f t="shared" si="3"/>
        <v>2</v>
      </c>
    </row>
    <row r="36" spans="2:28" ht="15.75" thickBot="1" x14ac:dyDescent="0.3">
      <c r="C36" s="41" t="s">
        <v>92</v>
      </c>
      <c r="D36" s="41">
        <f>SUM(D32:D35)</f>
        <v>4</v>
      </c>
      <c r="G36" s="44"/>
      <c r="H36" s="36"/>
      <c r="I36" s="36"/>
      <c r="J36" s="36"/>
      <c r="K36" s="36"/>
      <c r="L36" s="36"/>
      <c r="M36" s="36"/>
      <c r="N36" s="36"/>
      <c r="O36" s="36"/>
      <c r="P36" s="36"/>
      <c r="Q36" s="24">
        <v>1</v>
      </c>
      <c r="R36" s="45" t="s">
        <v>93</v>
      </c>
      <c r="S36" s="45" t="s">
        <v>94</v>
      </c>
      <c r="T36" s="45"/>
      <c r="U36" s="45">
        <v>1</v>
      </c>
      <c r="V36" s="36"/>
      <c r="W36" s="36"/>
      <c r="X36" s="36"/>
      <c r="Y36" s="36"/>
      <c r="Z36" s="36"/>
      <c r="AA36" s="36"/>
      <c r="AB36" s="25">
        <f t="shared" si="3"/>
        <v>0.5</v>
      </c>
    </row>
    <row r="37" spans="2:28" ht="15.75" thickTop="1" x14ac:dyDescent="0.25">
      <c r="B37" t="s">
        <v>95</v>
      </c>
      <c r="G37" s="44"/>
      <c r="H37" s="36"/>
      <c r="I37" s="46"/>
      <c r="J37" s="46"/>
      <c r="K37" s="46"/>
      <c r="L37" s="46"/>
      <c r="M37" s="46"/>
      <c r="N37" s="46"/>
      <c r="O37" s="36"/>
      <c r="P37" s="36"/>
      <c r="Q37" s="47">
        <v>1</v>
      </c>
      <c r="R37" s="45" t="s">
        <v>96</v>
      </c>
      <c r="S37" s="45" t="s">
        <v>97</v>
      </c>
      <c r="T37" s="45"/>
      <c r="U37" s="45">
        <v>1</v>
      </c>
      <c r="V37" s="45"/>
      <c r="W37" s="45"/>
      <c r="X37" s="45"/>
      <c r="Y37" s="45"/>
      <c r="Z37" s="45"/>
      <c r="AA37" s="45"/>
      <c r="AB37" s="25">
        <f t="shared" si="3"/>
        <v>0.5</v>
      </c>
    </row>
    <row r="38" spans="2:28" x14ac:dyDescent="0.25">
      <c r="B38" t="s">
        <v>98</v>
      </c>
      <c r="C38" t="s">
        <v>99</v>
      </c>
      <c r="G38" s="44"/>
      <c r="H38" s="36"/>
      <c r="I38" s="36"/>
      <c r="J38" s="36"/>
      <c r="K38" s="36"/>
      <c r="L38" s="36"/>
      <c r="M38" s="36"/>
      <c r="N38" s="36"/>
      <c r="O38" s="36"/>
      <c r="P38" s="36"/>
      <c r="Q38" s="24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25">
        <f t="shared" si="3"/>
        <v>0</v>
      </c>
    </row>
    <row r="39" spans="2:28" x14ac:dyDescent="0.25">
      <c r="C39" t="s">
        <v>100</v>
      </c>
      <c r="D39" s="3">
        <f>INT((D15-10)/5)</f>
        <v>5</v>
      </c>
      <c r="G39" s="44"/>
      <c r="H39" s="36"/>
      <c r="I39" s="36"/>
      <c r="J39" s="36"/>
      <c r="K39" s="36"/>
      <c r="L39" s="36"/>
      <c r="M39" s="36"/>
      <c r="N39" s="36"/>
      <c r="O39" s="36"/>
      <c r="P39" s="36"/>
      <c r="Q39" s="47">
        <v>1</v>
      </c>
      <c r="R39" s="46"/>
      <c r="S39" s="46"/>
      <c r="T39" s="46"/>
      <c r="U39" s="46"/>
      <c r="V39" s="46"/>
      <c r="W39" s="46"/>
      <c r="X39" s="45"/>
      <c r="Y39" s="45"/>
      <c r="Z39" s="45"/>
      <c r="AA39" s="45"/>
      <c r="AB39" s="25">
        <f t="shared" si="3"/>
        <v>0</v>
      </c>
    </row>
    <row r="40" spans="2:28" ht="15.75" thickBot="1" x14ac:dyDescent="0.3">
      <c r="C40" s="41" t="s">
        <v>47</v>
      </c>
      <c r="D40" s="41">
        <f>D36-(D38+D39)</f>
        <v>-1</v>
      </c>
      <c r="G40" s="44"/>
      <c r="H40" s="33"/>
      <c r="I40" s="33"/>
      <c r="J40" s="36"/>
      <c r="K40" s="36"/>
      <c r="L40" s="36"/>
      <c r="M40" s="36"/>
      <c r="N40" s="36"/>
      <c r="O40" s="36"/>
      <c r="P40" s="36"/>
      <c r="Q40" s="24"/>
      <c r="X40" s="45"/>
      <c r="Y40" s="45"/>
      <c r="Z40" s="45"/>
      <c r="AA40" s="45"/>
      <c r="AB40" s="25">
        <f>((K37+L37)/2)+SUM(X40:Z40)</f>
        <v>0</v>
      </c>
    </row>
    <row r="41" spans="2:28" ht="15.75" thickTop="1" x14ac:dyDescent="0.25">
      <c r="C41" t="s">
        <v>101</v>
      </c>
      <c r="D41">
        <f>IF(D40&lt;=0,0,D39)</f>
        <v>0</v>
      </c>
      <c r="G41" s="44"/>
      <c r="H41" s="36"/>
      <c r="I41" s="36"/>
      <c r="J41" s="36"/>
      <c r="K41" s="36"/>
      <c r="L41" s="36"/>
      <c r="M41" s="36"/>
      <c r="N41" s="36"/>
      <c r="O41" s="36"/>
      <c r="P41" s="36"/>
      <c r="Q41" s="24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25">
        <f>((T41+U41)/2)+SUM(X41:Z41)</f>
        <v>0</v>
      </c>
    </row>
    <row r="42" spans="2:28" x14ac:dyDescent="0.25">
      <c r="G42" s="44"/>
      <c r="H42" s="36"/>
      <c r="I42" s="36"/>
      <c r="J42" s="36"/>
      <c r="K42" s="36"/>
      <c r="L42" s="36"/>
      <c r="M42" s="36"/>
      <c r="N42" s="36"/>
      <c r="O42" s="36"/>
      <c r="P42" s="36"/>
      <c r="Q42" s="24">
        <v>0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25">
        <f>((T42+U42)/2)+SUM(X42:Z42)</f>
        <v>0</v>
      </c>
    </row>
    <row r="43" spans="2:28" ht="15.75" thickBot="1" x14ac:dyDescent="0.3">
      <c r="C43" s="48" t="s">
        <v>102</v>
      </c>
      <c r="D43" s="48">
        <f>D29-D40</f>
        <v>9.4</v>
      </c>
      <c r="G43" s="44"/>
      <c r="H43" s="36"/>
      <c r="I43" s="36"/>
      <c r="J43" s="36"/>
      <c r="K43" s="36"/>
      <c r="L43" s="36"/>
      <c r="M43" s="36"/>
      <c r="N43" s="36"/>
      <c r="O43" s="36"/>
      <c r="P43" s="36"/>
      <c r="Q43" s="2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25">
        <f>((T43+U43)/2)+SUM(X43:Z43)</f>
        <v>0</v>
      </c>
    </row>
    <row r="44" spans="2:28" ht="16.5" thickTop="1" thickBot="1" x14ac:dyDescent="0.3"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39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0">
        <f>((T44+U44)/2)+SUM(X44:Z44)</f>
        <v>0</v>
      </c>
    </row>
    <row r="45" spans="2:28" x14ac:dyDescent="0.25">
      <c r="G45" s="51" t="s">
        <v>103</v>
      </c>
      <c r="H45" s="52"/>
      <c r="I45" s="53" t="s">
        <v>104</v>
      </c>
      <c r="J45" s="53"/>
      <c r="K45" s="53"/>
      <c r="L45" s="53"/>
      <c r="M45" s="53"/>
      <c r="N45" s="53"/>
      <c r="O45" s="53"/>
      <c r="P45" s="53">
        <v>1</v>
      </c>
      <c r="Q45" s="54">
        <v>2</v>
      </c>
      <c r="R45" s="52" t="s">
        <v>55</v>
      </c>
      <c r="S45" s="52" t="s">
        <v>105</v>
      </c>
      <c r="T45" s="52"/>
      <c r="U45" s="52">
        <v>1</v>
      </c>
      <c r="V45" s="52"/>
      <c r="W45" s="52"/>
      <c r="X45" s="52"/>
      <c r="Y45" s="52"/>
      <c r="Z45" s="52"/>
      <c r="AA45" s="52">
        <v>1</v>
      </c>
      <c r="AB45" s="55">
        <f>((T45+U45)/2)+SUM(X45:Z45)</f>
        <v>0.5</v>
      </c>
    </row>
    <row r="46" spans="2:28" ht="15.75" thickBot="1" x14ac:dyDescent="0.3">
      <c r="G46" s="56" t="s">
        <v>106</v>
      </c>
      <c r="H46" s="50"/>
      <c r="I46" s="50"/>
      <c r="J46" s="50"/>
      <c r="K46" s="50"/>
      <c r="L46" s="50"/>
      <c r="M46" s="50"/>
      <c r="N46" s="50"/>
      <c r="O46" s="50"/>
      <c r="P46" s="50"/>
      <c r="Q46" s="39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0"/>
    </row>
    <row r="47" spans="2:28" x14ac:dyDescent="0.25">
      <c r="G47" s="51" t="s">
        <v>107</v>
      </c>
      <c r="H47" s="52"/>
      <c r="I47" s="52" t="s">
        <v>108</v>
      </c>
      <c r="J47" s="52">
        <v>1</v>
      </c>
      <c r="K47" s="52">
        <v>1</v>
      </c>
      <c r="L47" s="52">
        <v>1</v>
      </c>
      <c r="M47" s="52"/>
      <c r="N47" s="52"/>
      <c r="O47" s="52"/>
      <c r="P47" s="52"/>
      <c r="Q47" s="54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5"/>
    </row>
    <row r="48" spans="2:28" ht="15.75" thickBot="1" x14ac:dyDescent="0.3">
      <c r="G48" s="58" t="s">
        <v>106</v>
      </c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0"/>
    </row>
    <row r="49" spans="7:28" ht="15.75" thickBot="1" x14ac:dyDescent="0.3"/>
    <row r="50" spans="7:28" ht="15.75" thickBot="1" x14ac:dyDescent="0.3">
      <c r="G50" s="15" t="s">
        <v>109</v>
      </c>
      <c r="H50" s="16"/>
      <c r="I50" s="16"/>
      <c r="J50" s="16"/>
      <c r="K50" s="16"/>
      <c r="L50" s="16"/>
      <c r="M50" s="16"/>
      <c r="N50" s="16"/>
      <c r="O50" s="16"/>
      <c r="P50" s="16"/>
      <c r="Q50" s="17">
        <f>SUM(Q51:Q61)</f>
        <v>1</v>
      </c>
      <c r="R50" s="18" t="s">
        <v>110</v>
      </c>
      <c r="S50" s="42" t="s">
        <v>111</v>
      </c>
      <c r="T50" s="16"/>
      <c r="U50" s="16"/>
      <c r="V50" s="16"/>
      <c r="W50" s="16"/>
      <c r="X50" s="16"/>
      <c r="Y50" s="16"/>
      <c r="Z50" s="16"/>
      <c r="AA50" s="16"/>
      <c r="AB50" s="20">
        <f t="shared" ref="AB50:AB61" si="4">((T50+U50)/2)+SUM(X50:Z50)</f>
        <v>0</v>
      </c>
    </row>
    <row r="51" spans="7:28" ht="15.75" thickBot="1" x14ac:dyDescent="0.3">
      <c r="G51" s="43" t="s">
        <v>111</v>
      </c>
      <c r="H51" s="22"/>
      <c r="I51" s="22"/>
      <c r="J51" s="22"/>
      <c r="K51" s="22"/>
      <c r="L51" s="22"/>
      <c r="M51" s="22"/>
      <c r="N51" s="22"/>
      <c r="O51" s="22"/>
      <c r="P51" s="22"/>
      <c r="Q51" s="2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5">
        <f t="shared" si="4"/>
        <v>0</v>
      </c>
    </row>
    <row r="52" spans="7:28" x14ac:dyDescent="0.25">
      <c r="G52" s="59"/>
      <c r="H52" s="22"/>
      <c r="I52" s="22" t="s">
        <v>112</v>
      </c>
      <c r="P52">
        <v>1</v>
      </c>
      <c r="Q52" s="24">
        <v>1</v>
      </c>
      <c r="R52" s="33"/>
      <c r="S52" s="33"/>
      <c r="T52" s="33"/>
      <c r="U52" s="33"/>
      <c r="V52" s="33"/>
      <c r="W52" s="33"/>
      <c r="X52" s="33"/>
      <c r="Y52" s="33"/>
      <c r="Z52" s="22"/>
      <c r="AA52" s="22"/>
      <c r="AB52" s="25">
        <f t="shared" si="4"/>
        <v>0</v>
      </c>
    </row>
    <row r="53" spans="7:28" x14ac:dyDescent="0.25">
      <c r="G53" s="59"/>
      <c r="H53" s="22"/>
      <c r="I53" s="22"/>
      <c r="J53" s="22"/>
      <c r="K53" s="22"/>
      <c r="L53" s="22"/>
      <c r="M53" s="22"/>
      <c r="N53" s="22"/>
      <c r="O53" s="22"/>
      <c r="P53" s="22"/>
      <c r="Q53" s="2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5">
        <f t="shared" si="4"/>
        <v>0</v>
      </c>
    </row>
    <row r="54" spans="7:28" x14ac:dyDescent="0.25">
      <c r="G54" s="59"/>
      <c r="H54" s="22"/>
      <c r="I54" s="33"/>
      <c r="J54" s="33"/>
      <c r="K54" s="33"/>
      <c r="L54" s="33"/>
      <c r="M54" s="22"/>
      <c r="N54" s="22"/>
      <c r="O54" s="22"/>
      <c r="P54" s="22"/>
      <c r="Q54" s="24"/>
      <c r="R54" s="36"/>
      <c r="S54" s="22"/>
      <c r="T54" s="22"/>
      <c r="U54" s="22"/>
      <c r="V54" s="22"/>
      <c r="W54" s="22"/>
      <c r="X54" s="22"/>
      <c r="Y54" s="22"/>
      <c r="Z54" s="22"/>
      <c r="AA54" s="22"/>
      <c r="AB54" s="25">
        <f t="shared" si="4"/>
        <v>0</v>
      </c>
    </row>
    <row r="55" spans="7:28" x14ac:dyDescent="0.25">
      <c r="G55" s="59"/>
      <c r="H55" s="22"/>
      <c r="I55" s="22"/>
      <c r="J55" s="22"/>
      <c r="K55" s="22"/>
      <c r="L55" s="22"/>
      <c r="M55" s="22"/>
      <c r="N55" s="22"/>
      <c r="O55" s="22"/>
      <c r="P55" s="22"/>
      <c r="Q55" s="24"/>
      <c r="R55" s="36"/>
      <c r="S55" s="22"/>
      <c r="T55" s="22"/>
      <c r="U55" s="22"/>
      <c r="V55" s="22"/>
      <c r="W55" s="22"/>
      <c r="X55" s="22"/>
      <c r="Y55" s="22"/>
      <c r="Z55" s="22"/>
      <c r="AA55" s="22"/>
      <c r="AB55" s="25">
        <f t="shared" si="4"/>
        <v>0</v>
      </c>
    </row>
    <row r="56" spans="7:28" x14ac:dyDescent="0.25">
      <c r="G56" s="59"/>
      <c r="H56" s="22"/>
      <c r="I56" s="22"/>
      <c r="J56" s="22"/>
      <c r="K56" s="22"/>
      <c r="L56" s="22"/>
      <c r="M56" s="22"/>
      <c r="N56" s="22"/>
      <c r="O56" s="22"/>
      <c r="P56" s="22"/>
      <c r="Q56" s="24"/>
      <c r="R56" s="36"/>
      <c r="S56" s="22"/>
      <c r="T56" s="22"/>
      <c r="U56" s="22"/>
      <c r="V56" s="22"/>
      <c r="W56" s="22"/>
      <c r="X56" s="22"/>
      <c r="Y56" s="22"/>
      <c r="Z56" s="22"/>
      <c r="AA56" s="22"/>
      <c r="AB56" s="25">
        <f t="shared" si="4"/>
        <v>0</v>
      </c>
    </row>
    <row r="57" spans="7:28" x14ac:dyDescent="0.25">
      <c r="G57" s="59"/>
      <c r="H57" s="22"/>
      <c r="I57" s="22"/>
      <c r="J57" s="22"/>
      <c r="K57" s="22"/>
      <c r="L57" s="22"/>
      <c r="M57" s="22"/>
      <c r="N57" s="22"/>
      <c r="O57" s="22"/>
      <c r="P57" s="22"/>
      <c r="Q57" s="24"/>
      <c r="V57" s="22"/>
      <c r="W57" s="22"/>
      <c r="X57" s="22"/>
      <c r="Y57" s="22"/>
      <c r="Z57" s="22"/>
      <c r="AA57" s="22"/>
      <c r="AB57" s="25">
        <f t="shared" si="4"/>
        <v>0</v>
      </c>
    </row>
    <row r="58" spans="7:28" x14ac:dyDescent="0.25">
      <c r="G58" s="59"/>
      <c r="H58" s="22"/>
      <c r="I58" s="22"/>
      <c r="J58" s="22"/>
      <c r="K58" s="22"/>
      <c r="L58" s="22"/>
      <c r="M58" s="22"/>
      <c r="N58" s="22"/>
      <c r="O58" s="22"/>
      <c r="P58" s="22"/>
      <c r="Q58" s="24"/>
      <c r="AB58" s="25">
        <f t="shared" si="4"/>
        <v>0</v>
      </c>
    </row>
    <row r="59" spans="7:28" x14ac:dyDescent="0.25">
      <c r="G59" s="60"/>
      <c r="H59" s="33"/>
      <c r="I59" s="33"/>
      <c r="J59" s="33"/>
      <c r="K59" s="33"/>
      <c r="L59" s="33"/>
      <c r="M59" s="22"/>
      <c r="N59" s="22"/>
      <c r="O59" s="22"/>
      <c r="P59" s="22"/>
      <c r="Q59" s="24">
        <v>0</v>
      </c>
      <c r="AB59" s="25">
        <f t="shared" si="4"/>
        <v>0</v>
      </c>
    </row>
    <row r="60" spans="7:28" x14ac:dyDescent="0.25">
      <c r="G60" s="59"/>
      <c r="H60" s="22"/>
      <c r="I60" s="22"/>
      <c r="J60" s="22"/>
      <c r="K60" s="22"/>
      <c r="L60" s="22"/>
      <c r="M60" s="22"/>
      <c r="N60" s="22"/>
      <c r="O60" s="22"/>
      <c r="P60" s="22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5">
        <f t="shared" si="4"/>
        <v>0</v>
      </c>
    </row>
    <row r="61" spans="7:28" ht="15.75" thickBot="1" x14ac:dyDescent="0.3">
      <c r="G61" s="61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0">
        <f t="shared" si="4"/>
        <v>0</v>
      </c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2020-12-17T12:49:32Z</dcterms:created>
  <dcterms:modified xsi:type="dcterms:W3CDTF">2020-12-17T12:49:49Z</dcterms:modified>
</cp:coreProperties>
</file>