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OneDrive\Documents\Games\King Maker Revisted\Finances_files\"/>
    </mc:Choice>
  </mc:AlternateContent>
  <xr:revisionPtr revIDLastSave="0" documentId="8_{7BCD3F26-B5B9-4348-959D-1A60FCA15523}" xr6:coauthVersionLast="47" xr6:coauthVersionMax="47" xr10:uidLastSave="{00000000-0000-0000-0000-000000000000}"/>
  <bookViews>
    <workbookView xWindow="-108" yWindow="-108" windowWidth="23256" windowHeight="12576" xr2:uid="{639808A4-C44B-4C26-9FCF-DD0476143050}"/>
  </bookViews>
  <sheets>
    <sheet name="Varnhol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  <c r="D26" i="2"/>
  <c r="D27" i="2"/>
  <c r="D28" i="2"/>
  <c r="O42" i="2"/>
  <c r="Y42" i="2"/>
  <c r="H42" i="2"/>
  <c r="H43" i="2"/>
  <c r="Y46" i="2"/>
  <c r="O46" i="2"/>
  <c r="H46" i="2"/>
  <c r="Y45" i="2"/>
  <c r="O45" i="2"/>
  <c r="H45" i="2"/>
  <c r="Y43" i="2"/>
  <c r="O43" i="2"/>
  <c r="Y41" i="2"/>
  <c r="O41" i="2"/>
  <c r="H41" i="2"/>
  <c r="U6" i="2" l="1"/>
  <c r="V6" i="2"/>
  <c r="W6" i="2"/>
  <c r="X6" i="2"/>
  <c r="T6" i="2"/>
  <c r="K6" i="2"/>
  <c r="L6" i="2"/>
  <c r="M6" i="2"/>
  <c r="N6" i="2"/>
  <c r="P6" i="2"/>
  <c r="P2" i="2" s="1"/>
  <c r="D32" i="2" s="1"/>
  <c r="J6" i="2"/>
  <c r="Y37" i="2"/>
  <c r="O37" i="2"/>
  <c r="H37" i="2"/>
  <c r="Y36" i="2"/>
  <c r="O36" i="2"/>
  <c r="H36" i="2"/>
  <c r="Y34" i="2"/>
  <c r="O34" i="2"/>
  <c r="H34" i="2"/>
  <c r="Y33" i="2"/>
  <c r="O33" i="2"/>
  <c r="H33" i="2"/>
  <c r="Y30" i="2"/>
  <c r="O30" i="2"/>
  <c r="H30" i="2"/>
  <c r="Y29" i="2"/>
  <c r="O29" i="2"/>
  <c r="H29" i="2"/>
  <c r="O20" i="2"/>
  <c r="O21" i="2"/>
  <c r="H12" i="2"/>
  <c r="H13" i="2"/>
  <c r="H14" i="2"/>
  <c r="H15" i="2"/>
  <c r="H16" i="2"/>
  <c r="H17" i="2"/>
  <c r="H18" i="2"/>
  <c r="H19" i="2"/>
  <c r="H20" i="2"/>
  <c r="H21" i="2"/>
  <c r="H10" i="2"/>
  <c r="H11" i="2"/>
  <c r="Y26" i="2"/>
  <c r="O26" i="2"/>
  <c r="H26" i="2"/>
  <c r="Y25" i="2"/>
  <c r="O25" i="2"/>
  <c r="H25" i="2"/>
  <c r="Y20" i="2"/>
  <c r="Y21" i="2"/>
  <c r="O11" i="2"/>
  <c r="O12" i="2"/>
  <c r="O13" i="2"/>
  <c r="O14" i="2"/>
  <c r="O15" i="2"/>
  <c r="O16" i="2"/>
  <c r="O17" i="2"/>
  <c r="O18" i="2"/>
  <c r="O19" i="2"/>
  <c r="O23" i="2"/>
  <c r="O24" i="2"/>
  <c r="O10" i="2"/>
  <c r="O6" i="2" s="1"/>
  <c r="D36" i="2"/>
  <c r="D35" i="2"/>
  <c r="D34" i="2"/>
  <c r="D29" i="2"/>
  <c r="Y24" i="2"/>
  <c r="H24" i="2"/>
  <c r="Y23" i="2"/>
  <c r="H23" i="2"/>
  <c r="Y19" i="2"/>
  <c r="Y18" i="2"/>
  <c r="Y17" i="2"/>
  <c r="Y16" i="2"/>
  <c r="Y15" i="2"/>
  <c r="Y14" i="2"/>
  <c r="Y13" i="2"/>
  <c r="D14" i="2"/>
  <c r="D37" i="2" s="1"/>
  <c r="Y12" i="2"/>
  <c r="Y11" i="2"/>
  <c r="Y10" i="2"/>
  <c r="Y6" i="2" s="1"/>
  <c r="D38" i="2" l="1"/>
  <c r="D39" i="2" s="1"/>
  <c r="H5" i="2"/>
  <c r="H6" i="2" s="1"/>
  <c r="G13" i="2"/>
  <c r="D17" i="2" l="1"/>
  <c r="M2" i="2"/>
  <c r="O2" i="2"/>
  <c r="N2" i="2"/>
  <c r="K2" i="2"/>
  <c r="L2" i="2"/>
  <c r="J2" i="2"/>
  <c r="D18" i="2" l="1"/>
  <c r="D19" i="2" s="1"/>
  <c r="D42" i="2" s="1"/>
  <c r="D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7" authorId="0" shapeId="0" xr:uid="{1566A373-B5FC-49C3-904E-14F8C213E78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Diplomacy OR Intimidation OR Bluff modifier
</t>
        </r>
      </text>
    </comment>
    <comment ref="B8" authorId="0" shapeId="0" xr:uid="{E269683B-05E3-4C83-A59B-952A0D1E9C1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Knowledge:Local modifier</t>
        </r>
      </text>
    </comment>
    <comment ref="B9" authorId="0" shapeId="0" xr:uid="{96B4CCE9-DD75-4A12-9454-36AA91992D2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profession Merchant modifier</t>
        </r>
      </text>
    </comment>
    <comment ref="B11" authorId="0" shapeId="0" xr:uid="{CE4192D6-924C-4158-BCC5-18D7C43754C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if 'Religious Presence' is worth 4000 or more
Lawful +2, Neutral +1, No Temple 0, Chaotic -1</t>
        </r>
      </text>
    </comment>
    <comment ref="B12" authorId="0" shapeId="0" xr:uid="{61E50160-5997-4410-B991-0C4058A4A3E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Only if Defence = 5 or more 
Lawful +1, Good +1, Neutral 0, Chaotic -1, Evil -1</t>
        </r>
      </text>
    </comment>
  </commentList>
</comments>
</file>

<file path=xl/sharedStrings.xml><?xml version="1.0" encoding="utf-8"?>
<sst xmlns="http://schemas.openxmlformats.org/spreadsheetml/2006/main" count="135" uniqueCount="94">
  <si>
    <t>Overall Income</t>
  </si>
  <si>
    <t>Totals</t>
  </si>
  <si>
    <t>Owned by the Stonghold</t>
  </si>
  <si>
    <t>Owned by Investors</t>
  </si>
  <si>
    <t xml:space="preserve">Name </t>
  </si>
  <si>
    <t xml:space="preserve">Mod </t>
  </si>
  <si>
    <t>Buildings</t>
  </si>
  <si>
    <t>Economy</t>
  </si>
  <si>
    <t>Inn</t>
  </si>
  <si>
    <t>None</t>
  </si>
  <si>
    <t>Erastil</t>
  </si>
  <si>
    <t>Temple (chapel)</t>
  </si>
  <si>
    <t>Serai</t>
  </si>
  <si>
    <t>Total</t>
  </si>
  <si>
    <t xml:space="preserve"> Tannery</t>
  </si>
  <si>
    <t>Farm</t>
  </si>
  <si>
    <t>Brewery</t>
  </si>
  <si>
    <t>Watchtower</t>
  </si>
  <si>
    <t>Core Economy</t>
  </si>
  <si>
    <t>Investors Taxes.</t>
  </si>
  <si>
    <t>Roads</t>
  </si>
  <si>
    <t>Highways</t>
  </si>
  <si>
    <t>Canals</t>
  </si>
  <si>
    <t>Semi-Wilderness</t>
  </si>
  <si>
    <t>Rural</t>
  </si>
  <si>
    <t>Urban</t>
  </si>
  <si>
    <t>City Districts</t>
  </si>
  <si>
    <t>Subtotal</t>
  </si>
  <si>
    <t>Consumption Mods</t>
  </si>
  <si>
    <t>Stewardship</t>
  </si>
  <si>
    <t>Effective</t>
  </si>
  <si>
    <t>Income</t>
  </si>
  <si>
    <t>Econ</t>
  </si>
  <si>
    <t>Spec</t>
  </si>
  <si>
    <t>Tax rate</t>
  </si>
  <si>
    <t>Other</t>
  </si>
  <si>
    <t>Profitability</t>
  </si>
  <si>
    <t>carried Over</t>
  </si>
  <si>
    <t>Overall Size</t>
  </si>
  <si>
    <t>Loy</t>
  </si>
  <si>
    <t>Stab</t>
  </si>
  <si>
    <t>Def</t>
  </si>
  <si>
    <t>Cons</t>
  </si>
  <si>
    <t>Xp</t>
  </si>
  <si>
    <t>Council</t>
  </si>
  <si>
    <t>Approx Population</t>
  </si>
  <si>
    <t>Lord</t>
  </si>
  <si>
    <t>City Upgrades</t>
  </si>
  <si>
    <t>xxxx</t>
  </si>
  <si>
    <t>Do  Not Use This Row</t>
  </si>
  <si>
    <t>Do not affect size</t>
  </si>
  <si>
    <t>Fort</t>
  </si>
  <si>
    <t>Moderator</t>
  </si>
  <si>
    <t>Marshal</t>
  </si>
  <si>
    <t>Size: Max 20</t>
  </si>
  <si>
    <t>INCOME</t>
  </si>
  <si>
    <t>CONSUMPTION COSTS</t>
  </si>
  <si>
    <t>Number</t>
  </si>
  <si>
    <t>(3 slots max size 4)</t>
  </si>
  <si>
    <t>CONSUMPTION BONUSES</t>
  </si>
  <si>
    <t>Main District</t>
  </si>
  <si>
    <t>Varnhold Hinterland.</t>
  </si>
  <si>
    <t>Keep (Blockhouse)</t>
  </si>
  <si>
    <t>Granary (Grange)</t>
  </si>
  <si>
    <t>Clan Devale</t>
  </si>
  <si>
    <t>WSM</t>
  </si>
  <si>
    <t>Adoven</t>
  </si>
  <si>
    <t>?????</t>
  </si>
  <si>
    <t xml:space="preserve"> Farm Hamlet 1</t>
  </si>
  <si>
    <t xml:space="preserve"> Farm Hamlet  2</t>
  </si>
  <si>
    <t>(4 slots max size 6)</t>
  </si>
  <si>
    <t>Hammerhold</t>
  </si>
  <si>
    <t>Bladehold</t>
  </si>
  <si>
    <t>Silverhammer Village</t>
  </si>
  <si>
    <t>Iomedian Village</t>
  </si>
  <si>
    <t>Bladehold Hinterland.</t>
  </si>
  <si>
    <t>Kendrick</t>
  </si>
  <si>
    <t>Holy House</t>
  </si>
  <si>
    <t>Magistrate</t>
  </si>
  <si>
    <t>Chancellor</t>
  </si>
  <si>
    <t>Silverhold</t>
  </si>
  <si>
    <t>Lakeside Village</t>
  </si>
  <si>
    <t>Kiera</t>
  </si>
  <si>
    <t>Tavern</t>
  </si>
  <si>
    <t>Shrine</t>
  </si>
  <si>
    <t>Alisa</t>
  </si>
  <si>
    <t>Jetty</t>
  </si>
  <si>
    <t>Yitis</t>
  </si>
  <si>
    <t>I mean it, it screws up formulae</t>
  </si>
  <si>
    <t xml:space="preserve"> Hamlet</t>
  </si>
  <si>
    <t>Hagrym (LG)</t>
  </si>
  <si>
    <t>Dom (NG)</t>
  </si>
  <si>
    <t>Overall (NG) variance = 2</t>
  </si>
  <si>
    <t>Tic Hucklebuckle (NG)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</si>
</sst>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2" tint="-0.89999084444715716"/>
        <bgColor indexed="64"/>
      </patternFill>
    </fill>
  </fills>
  <borders count="5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/>
      <top style="medium">
        <color indexed="64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1" applyNumberFormat="0" applyAlignment="0" applyProtection="0"/>
    <xf numFmtId="0" fontId="1" fillId="7" borderId="2" applyNumberFormat="0" applyFont="0" applyAlignment="0" applyProtection="0"/>
    <xf numFmtId="0" fontId="1" fillId="8" borderId="0" applyNumberFormat="0" applyBorder="0" applyAlignment="0" applyProtection="0"/>
  </cellStyleXfs>
  <cellXfs count="92">
    <xf numFmtId="0" fontId="0" fillId="0" borderId="0" xfId="0"/>
    <xf numFmtId="0" fontId="10" fillId="9" borderId="0" xfId="0" applyFont="1" applyFill="1"/>
    <xf numFmtId="0" fontId="10" fillId="9" borderId="0" xfId="0" applyFont="1" applyFill="1" applyAlignment="1">
      <alignment horizontal="center"/>
    </xf>
    <xf numFmtId="0" fontId="10" fillId="9" borderId="0" xfId="2" applyFont="1" applyFill="1"/>
    <xf numFmtId="0" fontId="10" fillId="9" borderId="2" xfId="6" applyFont="1" applyFill="1"/>
    <xf numFmtId="0" fontId="9" fillId="9" borderId="1" xfId="5" applyFont="1" applyFill="1"/>
    <xf numFmtId="0" fontId="10" fillId="9" borderId="4" xfId="6" applyFont="1" applyFill="1" applyBorder="1"/>
    <xf numFmtId="0" fontId="10" fillId="9" borderId="5" xfId="6" applyFont="1" applyFill="1" applyBorder="1"/>
    <xf numFmtId="0" fontId="10" fillId="9" borderId="6" xfId="6" applyFont="1" applyFill="1" applyBorder="1"/>
    <xf numFmtId="0" fontId="10" fillId="9" borderId="0" xfId="1" applyFont="1" applyFill="1"/>
    <xf numFmtId="0" fontId="10" fillId="9" borderId="8" xfId="6" applyFont="1" applyFill="1" applyBorder="1"/>
    <xf numFmtId="0" fontId="10" fillId="9" borderId="9" xfId="6" applyFont="1" applyFill="1" applyBorder="1"/>
    <xf numFmtId="0" fontId="10" fillId="9" borderId="10" xfId="6" applyFont="1" applyFill="1" applyBorder="1"/>
    <xf numFmtId="0" fontId="10" fillId="9" borderId="0" xfId="0" applyFont="1" applyFill="1" applyAlignment="1">
      <alignment horizontal="center"/>
    </xf>
    <xf numFmtId="0" fontId="10" fillId="9" borderId="11" xfId="3" applyFont="1" applyFill="1" applyBorder="1"/>
    <xf numFmtId="0" fontId="10" fillId="9" borderId="51" xfId="3" applyFont="1" applyFill="1" applyBorder="1" applyAlignment="1">
      <alignment horizontal="center"/>
    </xf>
    <xf numFmtId="0" fontId="10" fillId="9" borderId="12" xfId="0" applyFont="1" applyFill="1" applyBorder="1"/>
    <xf numFmtId="0" fontId="9" fillId="9" borderId="12" xfId="0" applyFont="1" applyFill="1" applyBorder="1" applyAlignment="1">
      <alignment horizontal="center"/>
    </xf>
    <xf numFmtId="0" fontId="9" fillId="9" borderId="12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center" vertical="center" wrapText="1"/>
    </xf>
    <xf numFmtId="2" fontId="10" fillId="9" borderId="11" xfId="0" applyNumberFormat="1" applyFont="1" applyFill="1" applyBorder="1" applyAlignment="1">
      <alignment horizontal="center"/>
    </xf>
    <xf numFmtId="0" fontId="10" fillId="9" borderId="13" xfId="0" applyFont="1" applyFill="1" applyBorder="1"/>
    <xf numFmtId="0" fontId="10" fillId="9" borderId="52" xfId="3" applyFont="1" applyFill="1" applyBorder="1"/>
    <xf numFmtId="0" fontId="10" fillId="9" borderId="40" xfId="3" applyFont="1" applyFill="1" applyBorder="1" applyAlignment="1">
      <alignment horizontal="center"/>
    </xf>
    <xf numFmtId="0" fontId="9" fillId="9" borderId="41" xfId="5" applyFont="1" applyFill="1" applyBorder="1"/>
    <xf numFmtId="2" fontId="10" fillId="9" borderId="14" xfId="0" applyNumberFormat="1" applyFont="1" applyFill="1" applyBorder="1" applyAlignment="1">
      <alignment horizontal="center"/>
    </xf>
    <xf numFmtId="0" fontId="10" fillId="9" borderId="15" xfId="0" applyFont="1" applyFill="1" applyBorder="1"/>
    <xf numFmtId="0" fontId="10" fillId="9" borderId="16" xfId="0" applyFont="1" applyFill="1" applyBorder="1"/>
    <xf numFmtId="0" fontId="10" fillId="9" borderId="42" xfId="4" applyFont="1" applyFill="1" applyBorder="1" applyAlignment="1">
      <alignment horizontal="center"/>
    </xf>
    <xf numFmtId="0" fontId="10" fillId="9" borderId="43" xfId="4" applyFont="1" applyFill="1" applyBorder="1"/>
    <xf numFmtId="0" fontId="10" fillId="9" borderId="44" xfId="4" applyFont="1" applyFill="1" applyBorder="1"/>
    <xf numFmtId="0" fontId="10" fillId="9" borderId="50" xfId="4" applyFont="1" applyFill="1" applyBorder="1"/>
    <xf numFmtId="0" fontId="10" fillId="9" borderId="33" xfId="4" applyFont="1" applyFill="1" applyBorder="1"/>
    <xf numFmtId="0" fontId="10" fillId="9" borderId="14" xfId="0" applyFont="1" applyFill="1" applyBorder="1"/>
    <xf numFmtId="0" fontId="10" fillId="9" borderId="53" xfId="4" applyFont="1" applyFill="1" applyBorder="1"/>
    <xf numFmtId="0" fontId="10" fillId="9" borderId="45" xfId="4" applyFont="1" applyFill="1" applyBorder="1"/>
    <xf numFmtId="0" fontId="10" fillId="9" borderId="18" xfId="0" applyFont="1" applyFill="1" applyBorder="1"/>
    <xf numFmtId="0" fontId="10" fillId="9" borderId="46" xfId="4" applyFont="1" applyFill="1" applyBorder="1" applyAlignment="1">
      <alignment horizontal="center"/>
    </xf>
    <xf numFmtId="0" fontId="10" fillId="9" borderId="20" xfId="4" applyFont="1" applyFill="1" applyBorder="1"/>
    <xf numFmtId="0" fontId="10" fillId="9" borderId="1" xfId="4" applyFont="1" applyFill="1"/>
    <xf numFmtId="0" fontId="10" fillId="9" borderId="26" xfId="4" applyFont="1" applyFill="1" applyBorder="1"/>
    <xf numFmtId="0" fontId="10" fillId="9" borderId="21" xfId="4" applyFont="1" applyFill="1" applyBorder="1"/>
    <xf numFmtId="0" fontId="10" fillId="9" borderId="7" xfId="4" applyFont="1" applyFill="1" applyBorder="1"/>
    <xf numFmtId="0" fontId="10" fillId="9" borderId="19" xfId="4" applyFont="1" applyFill="1" applyBorder="1"/>
    <xf numFmtId="0" fontId="9" fillId="9" borderId="18" xfId="0" applyFont="1" applyFill="1" applyBorder="1"/>
    <xf numFmtId="0" fontId="10" fillId="9" borderId="27" xfId="4" applyFont="1" applyFill="1" applyBorder="1" applyAlignment="1">
      <alignment horizontal="center"/>
    </xf>
    <xf numFmtId="0" fontId="10" fillId="9" borderId="27" xfId="4" applyFont="1" applyFill="1" applyBorder="1"/>
    <xf numFmtId="0" fontId="10" fillId="9" borderId="47" xfId="4" applyFont="1" applyFill="1" applyBorder="1"/>
    <xf numFmtId="0" fontId="10" fillId="9" borderId="29" xfId="4" applyFont="1" applyFill="1" applyBorder="1"/>
    <xf numFmtId="0" fontId="10" fillId="9" borderId="36" xfId="4" applyFont="1" applyFill="1" applyBorder="1"/>
    <xf numFmtId="0" fontId="10" fillId="9" borderId="48" xfId="4" applyFont="1" applyFill="1" applyBorder="1"/>
    <xf numFmtId="0" fontId="10" fillId="9" borderId="54" xfId="4" applyFont="1" applyFill="1" applyBorder="1"/>
    <xf numFmtId="0" fontId="10" fillId="9" borderId="49" xfId="4" applyFont="1" applyFill="1" applyBorder="1"/>
    <xf numFmtId="0" fontId="10" fillId="9" borderId="18" xfId="0" applyFont="1" applyFill="1" applyBorder="1" applyAlignment="1">
      <alignment horizontal="center"/>
    </xf>
    <xf numFmtId="0" fontId="9" fillId="9" borderId="33" xfId="5" applyFont="1" applyFill="1" applyBorder="1"/>
    <xf numFmtId="0" fontId="9" fillId="9" borderId="17" xfId="5" applyFont="1" applyFill="1" applyBorder="1"/>
    <xf numFmtId="0" fontId="10" fillId="9" borderId="24" xfId="0" applyFont="1" applyFill="1" applyBorder="1"/>
    <xf numFmtId="0" fontId="9" fillId="9" borderId="21" xfId="5" applyFont="1" applyFill="1" applyBorder="1"/>
    <xf numFmtId="0" fontId="10" fillId="9" borderId="3" xfId="0" applyFont="1" applyFill="1" applyBorder="1"/>
    <xf numFmtId="0" fontId="9" fillId="9" borderId="26" xfId="5" applyFont="1" applyFill="1" applyBorder="1"/>
    <xf numFmtId="0" fontId="10" fillId="9" borderId="27" xfId="0" applyFont="1" applyFill="1" applyBorder="1"/>
    <xf numFmtId="0" fontId="10" fillId="9" borderId="28" xfId="0" applyFont="1" applyFill="1" applyBorder="1"/>
    <xf numFmtId="0" fontId="10" fillId="9" borderId="29" xfId="0" applyFont="1" applyFill="1" applyBorder="1"/>
    <xf numFmtId="0" fontId="9" fillId="9" borderId="30" xfId="5" applyFont="1" applyFill="1" applyBorder="1"/>
    <xf numFmtId="0" fontId="10" fillId="9" borderId="11" xfId="0" applyFont="1" applyFill="1" applyBorder="1"/>
    <xf numFmtId="0" fontId="9" fillId="9" borderId="31" xfId="5" applyFont="1" applyFill="1" applyBorder="1"/>
    <xf numFmtId="0" fontId="9" fillId="9" borderId="32" xfId="5" applyFont="1" applyFill="1" applyBorder="1"/>
    <xf numFmtId="0" fontId="10" fillId="9" borderId="28" xfId="7" applyFont="1" applyFill="1" applyBorder="1"/>
    <xf numFmtId="0" fontId="10" fillId="9" borderId="29" xfId="7" applyFont="1" applyFill="1" applyBorder="1"/>
    <xf numFmtId="0" fontId="10" fillId="9" borderId="0" xfId="7" applyFont="1" applyFill="1" applyBorder="1"/>
    <xf numFmtId="0" fontId="9" fillId="9" borderId="36" xfId="5" applyFont="1" applyFill="1" applyBorder="1"/>
    <xf numFmtId="0" fontId="10" fillId="9" borderId="22" xfId="0" applyFont="1" applyFill="1" applyBorder="1"/>
    <xf numFmtId="0" fontId="10" fillId="9" borderId="23" xfId="0" applyFont="1" applyFill="1" applyBorder="1"/>
    <xf numFmtId="0" fontId="10" fillId="9" borderId="25" xfId="0" applyFont="1" applyFill="1" applyBorder="1"/>
    <xf numFmtId="0" fontId="9" fillId="9" borderId="11" xfId="0" applyFont="1" applyFill="1" applyBorder="1"/>
    <xf numFmtId="0" fontId="9" fillId="9" borderId="24" xfId="0" applyFont="1" applyFill="1" applyBorder="1"/>
    <xf numFmtId="0" fontId="10" fillId="9" borderId="24" xfId="0" applyFont="1" applyFill="1" applyBorder="1" applyAlignment="1">
      <alignment horizontal="center"/>
    </xf>
    <xf numFmtId="0" fontId="9" fillId="9" borderId="14" xfId="0" applyFont="1" applyFill="1" applyBorder="1"/>
    <xf numFmtId="0" fontId="10" fillId="9" borderId="34" xfId="0" applyFont="1" applyFill="1" applyBorder="1"/>
    <xf numFmtId="0" fontId="10" fillId="9" borderId="35" xfId="0" applyFont="1" applyFill="1" applyBorder="1"/>
    <xf numFmtId="0" fontId="9" fillId="9" borderId="16" xfId="0" applyFont="1" applyFill="1" applyBorder="1"/>
    <xf numFmtId="0" fontId="10" fillId="9" borderId="16" xfId="0" applyFont="1" applyFill="1" applyBorder="1" applyAlignment="1">
      <alignment horizontal="center"/>
    </xf>
    <xf numFmtId="0" fontId="10" fillId="9" borderId="34" xfId="4" applyFont="1" applyFill="1" applyBorder="1"/>
    <xf numFmtId="0" fontId="9" fillId="9" borderId="34" xfId="5" applyFont="1" applyFill="1" applyBorder="1"/>
    <xf numFmtId="0" fontId="10" fillId="9" borderId="37" xfId="0" applyFont="1" applyFill="1" applyBorder="1"/>
    <xf numFmtId="0" fontId="10" fillId="9" borderId="37" xfId="7" applyFont="1" applyFill="1" applyBorder="1"/>
    <xf numFmtId="0" fontId="10" fillId="9" borderId="38" xfId="7" applyFont="1" applyFill="1" applyBorder="1"/>
    <xf numFmtId="0" fontId="9" fillId="9" borderId="15" xfId="5" applyFont="1" applyFill="1" applyBorder="1"/>
    <xf numFmtId="0" fontId="10" fillId="9" borderId="3" xfId="7" applyFont="1" applyFill="1" applyBorder="1"/>
    <xf numFmtId="0" fontId="10" fillId="9" borderId="39" xfId="7" applyFont="1" applyFill="1" applyBorder="1"/>
    <xf numFmtId="0" fontId="10" fillId="9" borderId="3" xfId="1" applyFont="1" applyFill="1" applyBorder="1"/>
    <xf numFmtId="0" fontId="9" fillId="9" borderId="18" xfId="5" applyFont="1" applyFill="1" applyBorder="1"/>
  </cellXfs>
  <cellStyles count="8">
    <cellStyle name="20% - Accent1" xfId="7" builtinId="30"/>
    <cellStyle name="Bad" xfId="2" builtinId="27"/>
    <cellStyle name="Calculation" xfId="5" builtinId="22"/>
    <cellStyle name="Good" xfId="1" builtinId="26"/>
    <cellStyle name="Input" xfId="4" builtinId="20"/>
    <cellStyle name="Neutral" xfId="3" builtinId="28"/>
    <cellStyle name="Normal" xfId="0" builtinId="0"/>
    <cellStyle name="Note" xfId="6" builtinId="10"/>
  </cellStyles>
  <dxfs count="6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4F31-AF0E-479E-9383-F530CED13F7B}">
  <dimension ref="A1:Y46"/>
  <sheetViews>
    <sheetView tabSelected="1" zoomScale="80" zoomScaleNormal="80" workbookViewId="0">
      <selection sqref="A1:XFD1048576"/>
    </sheetView>
  </sheetViews>
  <sheetFormatPr defaultRowHeight="14.4" x14ac:dyDescent="0.3"/>
  <cols>
    <col min="1" max="1" width="8.88671875" style="1"/>
    <col min="2" max="2" width="13.109375" style="1" customWidth="1"/>
    <col min="3" max="3" width="18.6640625" style="1" customWidth="1"/>
    <col min="4" max="6" width="8.88671875" style="1"/>
    <col min="7" max="7" width="17.88671875" style="1" customWidth="1"/>
    <col min="8" max="8" width="8.88671875" style="1"/>
    <col min="9" max="9" width="24.33203125" style="1" customWidth="1"/>
    <col min="10" max="14" width="6.109375" style="1" customWidth="1"/>
    <col min="15" max="16" width="9.21875" style="1" customWidth="1"/>
    <col min="17" max="17" width="3.109375" style="1" customWidth="1"/>
    <col min="18" max="19" width="15.88671875" style="1" customWidth="1"/>
    <col min="20" max="24" width="6.5546875" style="1" customWidth="1"/>
    <col min="25" max="25" width="7.6640625" style="1" customWidth="1"/>
    <col min="26" max="16384" width="8.88671875" style="1"/>
  </cols>
  <sheetData>
    <row r="1" spans="1:25" ht="15" thickBot="1" x14ac:dyDescent="0.35">
      <c r="H1" s="2"/>
    </row>
    <row r="2" spans="1:25" x14ac:dyDescent="0.3">
      <c r="C2" s="3" t="s">
        <v>0</v>
      </c>
      <c r="D2" s="3">
        <f>D42+D3+D4</f>
        <v>3.3000000000000007</v>
      </c>
      <c r="H2" s="2"/>
      <c r="I2" s="4" t="s">
        <v>1</v>
      </c>
      <c r="J2" s="5">
        <f t="shared" ref="J2:O2" si="0">J6+T6</f>
        <v>2</v>
      </c>
      <c r="K2" s="5">
        <f t="shared" si="0"/>
        <v>12</v>
      </c>
      <c r="L2" s="5">
        <f t="shared" si="0"/>
        <v>10</v>
      </c>
      <c r="M2" s="5">
        <f t="shared" si="0"/>
        <v>9</v>
      </c>
      <c r="N2" s="5">
        <f t="shared" si="0"/>
        <v>8</v>
      </c>
      <c r="O2" s="5">
        <f t="shared" si="0"/>
        <v>7</v>
      </c>
      <c r="P2" s="5">
        <f>P6</f>
        <v>0</v>
      </c>
      <c r="W2" s="6" t="s">
        <v>34</v>
      </c>
      <c r="X2" s="7"/>
      <c r="Y2" s="8">
        <v>0.2</v>
      </c>
    </row>
    <row r="3" spans="1:25" ht="15" thickBot="1" x14ac:dyDescent="0.35">
      <c r="C3" s="9" t="s">
        <v>35</v>
      </c>
      <c r="D3" s="9"/>
      <c r="H3" s="2"/>
      <c r="W3" s="10" t="s">
        <v>36</v>
      </c>
      <c r="X3" s="11"/>
      <c r="Y3" s="12">
        <v>0.5</v>
      </c>
    </row>
    <row r="4" spans="1:25" ht="15" thickBot="1" x14ac:dyDescent="0.35">
      <c r="C4" s="9" t="s">
        <v>37</v>
      </c>
      <c r="D4" s="9">
        <v>0</v>
      </c>
      <c r="H4" s="2"/>
      <c r="I4" s="1" t="s">
        <v>2</v>
      </c>
      <c r="R4" s="1" t="s">
        <v>3</v>
      </c>
      <c r="T4" s="13" t="s">
        <v>7</v>
      </c>
      <c r="U4" s="13"/>
    </row>
    <row r="5" spans="1:25" ht="15" thickBot="1" x14ac:dyDescent="0.35">
      <c r="G5" s="14" t="s">
        <v>38</v>
      </c>
      <c r="H5" s="15">
        <f>SUM(H8:H97)</f>
        <v>26</v>
      </c>
      <c r="I5" s="16" t="s">
        <v>6</v>
      </c>
      <c r="J5" s="17" t="s">
        <v>33</v>
      </c>
      <c r="K5" s="18" t="s">
        <v>32</v>
      </c>
      <c r="L5" s="18" t="s">
        <v>39</v>
      </c>
      <c r="M5" s="18" t="s">
        <v>40</v>
      </c>
      <c r="N5" s="18" t="s">
        <v>41</v>
      </c>
      <c r="O5" s="18" t="s">
        <v>31</v>
      </c>
      <c r="P5" s="18" t="s">
        <v>42</v>
      </c>
      <c r="Q5" s="16"/>
      <c r="R5" s="16" t="s">
        <v>6</v>
      </c>
      <c r="S5" s="16"/>
      <c r="T5" s="17" t="s">
        <v>33</v>
      </c>
      <c r="U5" s="18" t="s">
        <v>32</v>
      </c>
      <c r="V5" s="18" t="s">
        <v>39</v>
      </c>
      <c r="W5" s="18" t="s">
        <v>40</v>
      </c>
      <c r="X5" s="18" t="s">
        <v>41</v>
      </c>
      <c r="Y5" s="19" t="s">
        <v>31</v>
      </c>
    </row>
    <row r="6" spans="1:25" ht="15" thickBot="1" x14ac:dyDescent="0.35">
      <c r="A6" s="20" t="s">
        <v>43</v>
      </c>
      <c r="B6" s="16" t="s">
        <v>44</v>
      </c>
      <c r="C6" s="16" t="s">
        <v>4</v>
      </c>
      <c r="D6" s="21" t="s">
        <v>5</v>
      </c>
      <c r="G6" s="22" t="s">
        <v>45</v>
      </c>
      <c r="H6" s="23">
        <f>H5*50</f>
        <v>1300</v>
      </c>
      <c r="J6" s="24">
        <f t="shared" ref="J6:P6" si="1">SUM(J7:J157)</f>
        <v>0</v>
      </c>
      <c r="K6" s="24">
        <f t="shared" si="1"/>
        <v>3</v>
      </c>
      <c r="L6" s="24">
        <f t="shared" si="1"/>
        <v>5</v>
      </c>
      <c r="M6" s="24">
        <f t="shared" si="1"/>
        <v>7</v>
      </c>
      <c r="N6" s="24">
        <f t="shared" si="1"/>
        <v>6</v>
      </c>
      <c r="O6" s="24">
        <f t="shared" si="1"/>
        <v>1.5</v>
      </c>
      <c r="P6" s="24">
        <f t="shared" si="1"/>
        <v>0</v>
      </c>
      <c r="T6" s="24">
        <f t="shared" ref="T6:Y6" si="2">SUM(T7:T157)</f>
        <v>2</v>
      </c>
      <c r="U6" s="24">
        <f t="shared" si="2"/>
        <v>9</v>
      </c>
      <c r="V6" s="24">
        <f t="shared" si="2"/>
        <v>5</v>
      </c>
      <c r="W6" s="24">
        <f t="shared" si="2"/>
        <v>2</v>
      </c>
      <c r="X6" s="24">
        <f t="shared" si="2"/>
        <v>2</v>
      </c>
      <c r="Y6" s="24">
        <f t="shared" si="2"/>
        <v>5.5</v>
      </c>
    </row>
    <row r="7" spans="1:25" ht="15.6" thickTop="1" thickBot="1" x14ac:dyDescent="0.35">
      <c r="A7" s="25"/>
      <c r="B7" s="1" t="s">
        <v>46</v>
      </c>
      <c r="C7" s="1" t="s">
        <v>91</v>
      </c>
      <c r="D7" s="26">
        <v>7</v>
      </c>
      <c r="G7" s="27" t="s">
        <v>47</v>
      </c>
      <c r="H7" s="28" t="s">
        <v>48</v>
      </c>
      <c r="I7" s="29" t="s">
        <v>49</v>
      </c>
      <c r="J7" s="30" t="s">
        <v>88</v>
      </c>
      <c r="K7" s="30"/>
      <c r="L7" s="30"/>
      <c r="M7" s="30"/>
      <c r="N7" s="31"/>
      <c r="O7" s="32"/>
      <c r="P7" s="32"/>
      <c r="Q7" s="33"/>
      <c r="R7" s="29"/>
      <c r="S7" s="32" t="s">
        <v>49</v>
      </c>
      <c r="T7" s="34"/>
      <c r="U7" s="30" t="s">
        <v>88</v>
      </c>
      <c r="V7" s="30"/>
      <c r="W7" s="30"/>
      <c r="X7" s="35"/>
      <c r="Y7" s="32"/>
    </row>
    <row r="8" spans="1:25" x14ac:dyDescent="0.3">
      <c r="A8" s="25"/>
      <c r="B8" s="1" t="s">
        <v>78</v>
      </c>
      <c r="C8" s="1" t="s">
        <v>93</v>
      </c>
      <c r="D8" s="26">
        <v>12</v>
      </c>
      <c r="G8" s="36" t="s">
        <v>50</v>
      </c>
      <c r="H8" s="37" t="s">
        <v>48</v>
      </c>
      <c r="I8" s="38"/>
      <c r="J8" s="39"/>
      <c r="K8" s="39"/>
      <c r="L8" s="39"/>
      <c r="M8" s="39"/>
      <c r="N8" s="40"/>
      <c r="O8" s="41"/>
      <c r="P8" s="41"/>
      <c r="Q8" s="33"/>
      <c r="R8" s="38"/>
      <c r="S8" s="41"/>
      <c r="T8" s="42"/>
      <c r="U8" s="39"/>
      <c r="V8" s="39"/>
      <c r="W8" s="39"/>
      <c r="X8" s="43"/>
      <c r="Y8" s="41"/>
    </row>
    <row r="9" spans="1:25" ht="15" thickBot="1" x14ac:dyDescent="0.35">
      <c r="A9" s="25"/>
      <c r="B9" s="1" t="s">
        <v>79</v>
      </c>
      <c r="C9" s="1" t="s">
        <v>90</v>
      </c>
      <c r="D9" s="26">
        <v>13</v>
      </c>
      <c r="G9" s="44"/>
      <c r="H9" s="45"/>
      <c r="I9" s="46"/>
      <c r="J9" s="47"/>
      <c r="K9" s="47"/>
      <c r="L9" s="47"/>
      <c r="M9" s="47"/>
      <c r="N9" s="48"/>
      <c r="O9" s="49"/>
      <c r="P9" s="49"/>
      <c r="Q9" s="33"/>
      <c r="R9" s="50"/>
      <c r="S9" s="49"/>
      <c r="T9" s="51"/>
      <c r="U9" s="47"/>
      <c r="V9" s="47"/>
      <c r="W9" s="47"/>
      <c r="X9" s="52"/>
      <c r="Y9" s="49"/>
    </row>
    <row r="10" spans="1:25" x14ac:dyDescent="0.3">
      <c r="A10" s="33"/>
      <c r="D10" s="26"/>
      <c r="G10" s="36" t="s">
        <v>60</v>
      </c>
      <c r="H10" s="53">
        <f>MAX(K10:N10)+MAX(U10:X10)</f>
        <v>0</v>
      </c>
      <c r="O10" s="54">
        <f>(J10+K10)*$Y$3</f>
        <v>0</v>
      </c>
      <c r="P10" s="55"/>
      <c r="Q10" s="33"/>
      <c r="R10" s="56"/>
      <c r="S10" s="56"/>
      <c r="X10" s="21"/>
      <c r="Y10" s="55">
        <f>(T10+U10)*$Y$3</f>
        <v>0</v>
      </c>
    </row>
    <row r="11" spans="1:25" x14ac:dyDescent="0.3">
      <c r="A11" s="33"/>
      <c r="B11" s="1" t="s">
        <v>52</v>
      </c>
      <c r="C11" s="1" t="s">
        <v>9</v>
      </c>
      <c r="D11" s="26"/>
      <c r="G11" s="36"/>
      <c r="H11" s="53">
        <f>MAX(K11:N11)+MAX(U11:X11)</f>
        <v>6</v>
      </c>
      <c r="I11" s="1" t="s">
        <v>62</v>
      </c>
      <c r="L11" s="1">
        <v>1</v>
      </c>
      <c r="M11" s="1">
        <v>2</v>
      </c>
      <c r="N11" s="1">
        <v>4</v>
      </c>
      <c r="O11" s="57">
        <f t="shared" ref="O11:O24" si="3">(J11+K11)*$Y$3</f>
        <v>0</v>
      </c>
      <c r="P11" s="57"/>
      <c r="Q11" s="33"/>
      <c r="R11" s="36" t="s">
        <v>10</v>
      </c>
      <c r="S11" s="36" t="s">
        <v>11</v>
      </c>
      <c r="T11" s="1">
        <v>1</v>
      </c>
      <c r="V11" s="1">
        <v>2</v>
      </c>
      <c r="W11" s="1">
        <v>1</v>
      </c>
      <c r="X11" s="26"/>
      <c r="Y11" s="57">
        <f>(T11+U11)*$Y$3</f>
        <v>0.5</v>
      </c>
    </row>
    <row r="12" spans="1:25" x14ac:dyDescent="0.3">
      <c r="A12" s="33"/>
      <c r="B12" s="1" t="s">
        <v>53</v>
      </c>
      <c r="C12" s="1" t="s">
        <v>9</v>
      </c>
      <c r="D12" s="26"/>
      <c r="G12" s="53" t="s">
        <v>54</v>
      </c>
      <c r="H12" s="53">
        <f t="shared" ref="H12:H21" si="4">MAX(K12:N12)+MAX(U12:X12)</f>
        <v>2</v>
      </c>
      <c r="I12" s="1" t="s">
        <v>63</v>
      </c>
      <c r="L12" s="1">
        <v>1</v>
      </c>
      <c r="M12" s="1">
        <v>2</v>
      </c>
      <c r="O12" s="57">
        <f t="shared" si="3"/>
        <v>0</v>
      </c>
      <c r="P12" s="57"/>
      <c r="Q12" s="33"/>
      <c r="R12" s="36"/>
      <c r="S12" s="36"/>
      <c r="X12" s="26"/>
      <c r="Y12" s="57">
        <f>(T12+U12)*$Y$3</f>
        <v>0</v>
      </c>
    </row>
    <row r="13" spans="1:25" x14ac:dyDescent="0.3">
      <c r="A13" s="33"/>
      <c r="B13" s="1" t="s">
        <v>92</v>
      </c>
      <c r="D13" s="26"/>
      <c r="G13" s="53">
        <f>SUM(H11:H19)</f>
        <v>15</v>
      </c>
      <c r="H13" s="53">
        <f t="shared" si="4"/>
        <v>1</v>
      </c>
      <c r="O13" s="57">
        <f t="shared" si="3"/>
        <v>0</v>
      </c>
      <c r="P13" s="57"/>
      <c r="Q13" s="33"/>
      <c r="R13" s="36" t="s">
        <v>65</v>
      </c>
      <c r="S13" s="36" t="s">
        <v>12</v>
      </c>
      <c r="U13" s="1">
        <v>1</v>
      </c>
      <c r="X13" s="26"/>
      <c r="Y13" s="57">
        <f t="shared" ref="Y13:Y19" si="5">SUM(T13:U13)*$Y$3</f>
        <v>0.5</v>
      </c>
    </row>
    <row r="14" spans="1:25" ht="15" thickBot="1" x14ac:dyDescent="0.35">
      <c r="A14" s="33"/>
      <c r="C14" s="58" t="s">
        <v>13</v>
      </c>
      <c r="D14" s="59">
        <f>SUM(D7:D13)</f>
        <v>32</v>
      </c>
      <c r="G14" s="36"/>
      <c r="H14" s="53">
        <f t="shared" si="4"/>
        <v>0</v>
      </c>
      <c r="O14" s="57">
        <f t="shared" si="3"/>
        <v>0</v>
      </c>
      <c r="P14" s="57"/>
      <c r="Q14" s="33"/>
      <c r="R14" s="36"/>
      <c r="S14" s="36"/>
      <c r="X14" s="26"/>
      <c r="Y14" s="57">
        <f t="shared" si="5"/>
        <v>0</v>
      </c>
    </row>
    <row r="15" spans="1:25" ht="15.6" thickTop="1" thickBot="1" x14ac:dyDescent="0.35">
      <c r="A15" s="60"/>
      <c r="B15" s="61"/>
      <c r="C15" s="61"/>
      <c r="D15" s="62"/>
      <c r="G15" s="36"/>
      <c r="H15" s="53">
        <f t="shared" si="4"/>
        <v>0</v>
      </c>
      <c r="O15" s="57">
        <f t="shared" si="3"/>
        <v>0</v>
      </c>
      <c r="P15" s="63"/>
      <c r="Q15" s="33"/>
      <c r="R15" s="36"/>
      <c r="S15" s="36"/>
      <c r="X15" s="26"/>
      <c r="Y15" s="57">
        <f t="shared" si="5"/>
        <v>0</v>
      </c>
    </row>
    <row r="16" spans="1:25" ht="15" thickBot="1" x14ac:dyDescent="0.35">
      <c r="G16" s="36"/>
      <c r="H16" s="53">
        <f t="shared" si="4"/>
        <v>0</v>
      </c>
      <c r="O16" s="57">
        <f t="shared" si="3"/>
        <v>0</v>
      </c>
      <c r="P16" s="63"/>
      <c r="Q16" s="33"/>
      <c r="R16" s="36"/>
      <c r="S16" s="36"/>
      <c r="X16" s="26"/>
      <c r="Y16" s="57">
        <f t="shared" si="5"/>
        <v>0</v>
      </c>
    </row>
    <row r="17" spans="1:25" x14ac:dyDescent="0.3">
      <c r="A17" s="64" t="s">
        <v>55</v>
      </c>
      <c r="B17" s="16"/>
      <c r="C17" s="16" t="s">
        <v>18</v>
      </c>
      <c r="D17" s="65">
        <f>(J6+K6)*$Y$3</f>
        <v>1.5</v>
      </c>
      <c r="G17" s="36"/>
      <c r="H17" s="53">
        <f t="shared" si="4"/>
        <v>1</v>
      </c>
      <c r="O17" s="57">
        <f t="shared" si="3"/>
        <v>0</v>
      </c>
      <c r="P17" s="63"/>
      <c r="Q17" s="33"/>
      <c r="R17" s="36" t="s">
        <v>67</v>
      </c>
      <c r="S17" s="36" t="s">
        <v>14</v>
      </c>
      <c r="U17" s="1">
        <v>1</v>
      </c>
      <c r="X17" s="26"/>
      <c r="Y17" s="57">
        <f t="shared" si="5"/>
        <v>0.5</v>
      </c>
    </row>
    <row r="18" spans="1:25" ht="15" thickBot="1" x14ac:dyDescent="0.35">
      <c r="A18" s="33"/>
      <c r="C18" s="58" t="s">
        <v>19</v>
      </c>
      <c r="D18" s="66">
        <f>SUM(J2:K2)*Y2</f>
        <v>2.8000000000000003</v>
      </c>
      <c r="G18" s="36"/>
      <c r="H18" s="53">
        <f t="shared" si="4"/>
        <v>2</v>
      </c>
      <c r="O18" s="57">
        <f t="shared" si="3"/>
        <v>0</v>
      </c>
      <c r="P18" s="63"/>
      <c r="Q18" s="33"/>
      <c r="R18" s="36" t="s">
        <v>64</v>
      </c>
      <c r="S18" s="36" t="s">
        <v>16</v>
      </c>
      <c r="U18" s="1">
        <v>2</v>
      </c>
      <c r="X18" s="26"/>
      <c r="Y18" s="57">
        <f t="shared" si="5"/>
        <v>1</v>
      </c>
    </row>
    <row r="19" spans="1:25" ht="15.6" thickTop="1" thickBot="1" x14ac:dyDescent="0.35">
      <c r="A19" s="60"/>
      <c r="B19" s="61"/>
      <c r="C19" s="67" t="s">
        <v>13</v>
      </c>
      <c r="D19" s="68">
        <f>SUM(D17:D18)</f>
        <v>4.3000000000000007</v>
      </c>
      <c r="G19" s="36"/>
      <c r="H19" s="53">
        <f t="shared" si="4"/>
        <v>3</v>
      </c>
      <c r="O19" s="57">
        <f t="shared" si="3"/>
        <v>0</v>
      </c>
      <c r="P19" s="63"/>
      <c r="Q19" s="33"/>
      <c r="R19" s="36" t="s">
        <v>66</v>
      </c>
      <c r="S19" s="36" t="s">
        <v>8</v>
      </c>
      <c r="U19" s="1">
        <v>3</v>
      </c>
      <c r="V19" s="1">
        <v>1</v>
      </c>
      <c r="X19" s="26"/>
      <c r="Y19" s="63">
        <f t="shared" si="5"/>
        <v>1.5</v>
      </c>
    </row>
    <row r="20" spans="1:25" x14ac:dyDescent="0.3">
      <c r="C20" s="69"/>
      <c r="D20" s="69"/>
      <c r="G20" s="36"/>
      <c r="H20" s="53">
        <f t="shared" si="4"/>
        <v>0</v>
      </c>
      <c r="O20" s="57">
        <f t="shared" si="3"/>
        <v>0</v>
      </c>
      <c r="P20" s="63"/>
      <c r="Q20" s="33"/>
      <c r="R20" s="36"/>
      <c r="S20" s="36"/>
      <c r="X20" s="26"/>
      <c r="Y20" s="63">
        <f t="shared" ref="Y20:Y21" si="6">SUM(T20:U20)*$Y$3</f>
        <v>0</v>
      </c>
    </row>
    <row r="21" spans="1:25" ht="15" thickBot="1" x14ac:dyDescent="0.35">
      <c r="C21" s="69"/>
      <c r="D21" s="69"/>
      <c r="G21" s="27"/>
      <c r="H21" s="53">
        <f t="shared" si="4"/>
        <v>0</v>
      </c>
      <c r="I21" s="61"/>
      <c r="J21" s="61"/>
      <c r="K21" s="61"/>
      <c r="L21" s="61"/>
      <c r="M21" s="61"/>
      <c r="N21" s="61"/>
      <c r="O21" s="57">
        <f t="shared" si="3"/>
        <v>0</v>
      </c>
      <c r="P21" s="70"/>
      <c r="Q21" s="60"/>
      <c r="R21" s="27"/>
      <c r="S21" s="27"/>
      <c r="T21" s="61"/>
      <c r="U21" s="61"/>
      <c r="V21" s="61"/>
      <c r="W21" s="61"/>
      <c r="X21" s="62"/>
      <c r="Y21" s="70">
        <f t="shared" si="6"/>
        <v>0</v>
      </c>
    </row>
    <row r="22" spans="1:25" ht="15" thickBot="1" x14ac:dyDescent="0.35">
      <c r="G22" s="71" t="s">
        <v>61</v>
      </c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1"/>
      <c r="S22" s="73"/>
      <c r="T22" s="72"/>
      <c r="U22" s="72"/>
      <c r="V22" s="72"/>
      <c r="W22" s="72"/>
      <c r="X22" s="72"/>
      <c r="Y22" s="73"/>
    </row>
    <row r="23" spans="1:25" x14ac:dyDescent="0.3">
      <c r="A23" s="74" t="s">
        <v>56</v>
      </c>
      <c r="B23" s="16"/>
      <c r="C23" s="16"/>
      <c r="D23" s="21"/>
      <c r="G23" s="75" t="s">
        <v>68</v>
      </c>
      <c r="H23" s="76">
        <f>MAX(K23:N23)+MAX(U23:X23)</f>
        <v>1</v>
      </c>
      <c r="I23" s="64" t="s">
        <v>15</v>
      </c>
      <c r="J23" s="16"/>
      <c r="K23" s="16">
        <v>1</v>
      </c>
      <c r="L23" s="16">
        <v>1</v>
      </c>
      <c r="M23" s="16">
        <v>1</v>
      </c>
      <c r="N23" s="16"/>
      <c r="O23" s="54">
        <f t="shared" si="3"/>
        <v>0.5</v>
      </c>
      <c r="P23" s="54"/>
      <c r="Q23" s="64"/>
      <c r="R23" s="64"/>
      <c r="S23" s="56"/>
      <c r="T23" s="16"/>
      <c r="U23" s="16"/>
      <c r="V23" s="16"/>
      <c r="W23" s="16"/>
      <c r="X23" s="21"/>
      <c r="Y23" s="54">
        <f>(T23+U23)*$Y$3</f>
        <v>0</v>
      </c>
    </row>
    <row r="24" spans="1:25" ht="15" thickBot="1" x14ac:dyDescent="0.35">
      <c r="A24" s="77"/>
      <c r="B24" s="78" t="s">
        <v>57</v>
      </c>
      <c r="C24" s="78"/>
      <c r="D24" s="79"/>
      <c r="G24" s="80" t="s">
        <v>58</v>
      </c>
      <c r="H24" s="81">
        <f>MAX(K24:N24)+MAX(U24:X24)</f>
        <v>0</v>
      </c>
      <c r="I24" s="60"/>
      <c r="J24" s="61"/>
      <c r="K24" s="61"/>
      <c r="L24" s="61"/>
      <c r="M24" s="61"/>
      <c r="N24" s="61"/>
      <c r="O24" s="70">
        <f t="shared" si="3"/>
        <v>0</v>
      </c>
      <c r="P24" s="70"/>
      <c r="Q24" s="60"/>
      <c r="R24" s="60"/>
      <c r="S24" s="27"/>
      <c r="T24" s="61"/>
      <c r="U24" s="61"/>
      <c r="V24" s="61"/>
      <c r="W24" s="61"/>
      <c r="X24" s="62"/>
      <c r="Y24" s="70">
        <f>(T24+U24)*$Y$3</f>
        <v>0</v>
      </c>
    </row>
    <row r="25" spans="1:25" x14ac:dyDescent="0.3">
      <c r="A25" s="33"/>
      <c r="B25" s="82"/>
      <c r="C25" s="78" t="s">
        <v>23</v>
      </c>
      <c r="D25" s="83">
        <f>B25/2</f>
        <v>0</v>
      </c>
      <c r="G25" s="75" t="s">
        <v>69</v>
      </c>
      <c r="H25" s="76">
        <f>MAX(K25:N25)+MAX(U25:X25)</f>
        <v>1</v>
      </c>
      <c r="I25" s="64" t="s">
        <v>15</v>
      </c>
      <c r="J25" s="16"/>
      <c r="K25" s="16">
        <v>1</v>
      </c>
      <c r="L25" s="16">
        <v>1</v>
      </c>
      <c r="M25" s="16">
        <v>1</v>
      </c>
      <c r="N25" s="16"/>
      <c r="O25" s="54">
        <f t="shared" ref="O25:O26" si="7">(J25+K25)*$Y$3</f>
        <v>0.5</v>
      </c>
      <c r="P25" s="54"/>
      <c r="Q25" s="64"/>
      <c r="R25" s="64"/>
      <c r="S25" s="56"/>
      <c r="T25" s="16"/>
      <c r="U25" s="16"/>
      <c r="V25" s="16"/>
      <c r="W25" s="16"/>
      <c r="X25" s="21"/>
      <c r="Y25" s="54">
        <f>(T25+U25)*$Y$3</f>
        <v>0</v>
      </c>
    </row>
    <row r="26" spans="1:25" ht="15" thickBot="1" x14ac:dyDescent="0.35">
      <c r="A26" s="33"/>
      <c r="B26" s="82">
        <v>3</v>
      </c>
      <c r="C26" s="78" t="s">
        <v>24</v>
      </c>
      <c r="D26" s="83">
        <f>B26</f>
        <v>3</v>
      </c>
      <c r="G26" s="80" t="s">
        <v>58</v>
      </c>
      <c r="H26" s="81">
        <f>MAX(K26:N26)+MAX(U26:X26)</f>
        <v>0</v>
      </c>
      <c r="I26" s="60"/>
      <c r="J26" s="61"/>
      <c r="K26" s="61"/>
      <c r="L26" s="61"/>
      <c r="M26" s="61"/>
      <c r="N26" s="61"/>
      <c r="O26" s="70">
        <f t="shared" si="7"/>
        <v>0</v>
      </c>
      <c r="P26" s="70"/>
      <c r="Q26" s="60"/>
      <c r="R26" s="60"/>
      <c r="S26" s="27"/>
      <c r="T26" s="61"/>
      <c r="U26" s="61"/>
      <c r="V26" s="61"/>
      <c r="W26" s="61"/>
      <c r="X26" s="62"/>
      <c r="Y26" s="70">
        <f>(T26+U26)*$Y$3</f>
        <v>0</v>
      </c>
    </row>
    <row r="27" spans="1:25" ht="15" thickBot="1" x14ac:dyDescent="0.35">
      <c r="A27" s="33"/>
      <c r="B27" s="82">
        <v>1</v>
      </c>
      <c r="C27" s="78" t="s">
        <v>25</v>
      </c>
      <c r="D27" s="83">
        <f t="shared" ref="D27:D28" si="8">B27</f>
        <v>1</v>
      </c>
    </row>
    <row r="28" spans="1:25" ht="15" thickBot="1" x14ac:dyDescent="0.35">
      <c r="A28" s="33"/>
      <c r="B28" s="82">
        <v>1</v>
      </c>
      <c r="C28" s="78" t="s">
        <v>26</v>
      </c>
      <c r="D28" s="83">
        <f t="shared" si="8"/>
        <v>1</v>
      </c>
      <c r="G28" s="64" t="s">
        <v>71</v>
      </c>
      <c r="H28" s="16" t="s">
        <v>73</v>
      </c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21"/>
    </row>
    <row r="29" spans="1:25" ht="15" thickBot="1" x14ac:dyDescent="0.35">
      <c r="A29" s="60"/>
      <c r="B29" s="84"/>
      <c r="C29" s="85" t="s">
        <v>27</v>
      </c>
      <c r="D29" s="86">
        <f>SUM(D25:D28)</f>
        <v>5</v>
      </c>
      <c r="G29" s="75"/>
      <c r="H29" s="76">
        <f>MAX(K29:N29)+MAX(U29:X29)</f>
        <v>1</v>
      </c>
      <c r="I29" s="64" t="s">
        <v>17</v>
      </c>
      <c r="J29" s="16"/>
      <c r="K29" s="16"/>
      <c r="L29" s="16"/>
      <c r="M29" s="16"/>
      <c r="N29" s="16">
        <v>1</v>
      </c>
      <c r="O29" s="54">
        <f t="shared" ref="O29:O30" si="9">(J29+K29)*$Y$3</f>
        <v>0</v>
      </c>
      <c r="P29" s="54"/>
      <c r="Q29" s="64"/>
      <c r="R29" s="64"/>
      <c r="S29" s="56"/>
      <c r="T29" s="16"/>
      <c r="U29" s="16"/>
      <c r="V29" s="16"/>
      <c r="W29" s="16"/>
      <c r="X29" s="21"/>
      <c r="Y29" s="54">
        <f>(T29+U29)*$Y$3</f>
        <v>0</v>
      </c>
    </row>
    <row r="30" spans="1:25" ht="15" thickBot="1" x14ac:dyDescent="0.35">
      <c r="G30" s="80" t="s">
        <v>70</v>
      </c>
      <c r="H30" s="81">
        <f>MAX(K30:N30)+MAX(U30:X30)</f>
        <v>0</v>
      </c>
      <c r="I30" s="60"/>
      <c r="J30" s="61"/>
      <c r="K30" s="61"/>
      <c r="L30" s="61"/>
      <c r="M30" s="61"/>
      <c r="N30" s="61"/>
      <c r="O30" s="70">
        <f t="shared" si="9"/>
        <v>0</v>
      </c>
      <c r="P30" s="70"/>
      <c r="Q30" s="60"/>
      <c r="R30" s="60"/>
      <c r="S30" s="27"/>
      <c r="T30" s="61"/>
      <c r="U30" s="61"/>
      <c r="V30" s="61"/>
      <c r="W30" s="61"/>
      <c r="X30" s="62"/>
      <c r="Y30" s="70">
        <f>(T30+U30)*$Y$3</f>
        <v>0</v>
      </c>
    </row>
    <row r="31" spans="1:25" ht="15" thickBot="1" x14ac:dyDescent="0.35">
      <c r="A31" s="74" t="s">
        <v>59</v>
      </c>
      <c r="B31" s="16"/>
      <c r="C31" s="16"/>
      <c r="D31" s="21"/>
    </row>
    <row r="32" spans="1:25" ht="15" thickBot="1" x14ac:dyDescent="0.35">
      <c r="A32" s="77"/>
      <c r="C32" s="1" t="s">
        <v>28</v>
      </c>
      <c r="D32" s="26">
        <f>P2</f>
        <v>0</v>
      </c>
      <c r="G32" s="64" t="s">
        <v>72</v>
      </c>
      <c r="H32" s="16" t="s">
        <v>74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21"/>
    </row>
    <row r="33" spans="1:25" x14ac:dyDescent="0.3">
      <c r="A33" s="33"/>
      <c r="B33" s="78" t="s">
        <v>57</v>
      </c>
      <c r="C33" s="78"/>
      <c r="D33" s="83"/>
      <c r="G33" s="75"/>
      <c r="H33" s="76">
        <f>MAX(K33:N33)+MAX(U33:X33)</f>
        <v>2</v>
      </c>
      <c r="I33" s="64"/>
      <c r="J33" s="16"/>
      <c r="K33" s="16"/>
      <c r="L33" s="16"/>
      <c r="M33" s="16"/>
      <c r="N33" s="16"/>
      <c r="O33" s="54">
        <f t="shared" ref="O33:O34" si="10">(J33+K33)*$Y$3</f>
        <v>0</v>
      </c>
      <c r="P33" s="54"/>
      <c r="Q33" s="64"/>
      <c r="R33" s="56" t="s">
        <v>76</v>
      </c>
      <c r="S33" s="56" t="s">
        <v>51</v>
      </c>
      <c r="T33" s="16"/>
      <c r="U33" s="16"/>
      <c r="V33" s="16"/>
      <c r="W33" s="16"/>
      <c r="X33" s="21">
        <v>2</v>
      </c>
      <c r="Y33" s="54">
        <f>(T33+U33)*$Y$3</f>
        <v>0</v>
      </c>
    </row>
    <row r="34" spans="1:25" ht="15" thickBot="1" x14ac:dyDescent="0.35">
      <c r="A34" s="33"/>
      <c r="B34" s="82">
        <v>3</v>
      </c>
      <c r="C34" s="78" t="s">
        <v>20</v>
      </c>
      <c r="D34" s="83">
        <f>INT(B34/4)</f>
        <v>0</v>
      </c>
      <c r="G34" s="80" t="s">
        <v>70</v>
      </c>
      <c r="H34" s="81">
        <f>MAX(K34:N34)+MAX(U34:X34)</f>
        <v>1</v>
      </c>
      <c r="I34" s="60"/>
      <c r="J34" s="61"/>
      <c r="K34" s="61"/>
      <c r="L34" s="61"/>
      <c r="M34" s="61"/>
      <c r="N34" s="61"/>
      <c r="O34" s="70">
        <f t="shared" si="10"/>
        <v>0</v>
      </c>
      <c r="P34" s="70"/>
      <c r="Q34" s="60"/>
      <c r="R34" s="27" t="s">
        <v>76</v>
      </c>
      <c r="S34" s="27" t="s">
        <v>77</v>
      </c>
      <c r="T34" s="61">
        <v>1</v>
      </c>
      <c r="U34" s="61"/>
      <c r="V34" s="61">
        <v>1</v>
      </c>
      <c r="W34" s="61">
        <v>1</v>
      </c>
      <c r="X34" s="62"/>
      <c r="Y34" s="70">
        <f>(T34+U34)*$Y$3</f>
        <v>0.5</v>
      </c>
    </row>
    <row r="35" spans="1:25" ht="15" thickBot="1" x14ac:dyDescent="0.35">
      <c r="A35" s="33"/>
      <c r="B35" s="82"/>
      <c r="C35" s="78" t="s">
        <v>21</v>
      </c>
      <c r="D35" s="83">
        <f>INT(B35/3)</f>
        <v>0</v>
      </c>
      <c r="G35" s="71" t="s">
        <v>75</v>
      </c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1"/>
      <c r="S35" s="73"/>
      <c r="T35" s="72"/>
      <c r="U35" s="72"/>
      <c r="V35" s="72"/>
      <c r="W35" s="72"/>
      <c r="X35" s="72"/>
      <c r="Y35" s="73"/>
    </row>
    <row r="36" spans="1:25" x14ac:dyDescent="0.3">
      <c r="A36" s="33"/>
      <c r="B36" s="82"/>
      <c r="C36" s="78" t="s">
        <v>22</v>
      </c>
      <c r="D36" s="83">
        <f>B36</f>
        <v>0</v>
      </c>
      <c r="G36" s="75" t="s">
        <v>68</v>
      </c>
      <c r="H36" s="76">
        <f>MAX(K36:N36)+MAX(U36:X36)</f>
        <v>1</v>
      </c>
      <c r="I36" s="64" t="s">
        <v>15</v>
      </c>
      <c r="J36" s="16"/>
      <c r="K36" s="16">
        <v>1</v>
      </c>
      <c r="L36" s="16">
        <v>1</v>
      </c>
      <c r="M36" s="16">
        <v>1</v>
      </c>
      <c r="N36" s="16"/>
      <c r="O36" s="54">
        <f t="shared" ref="O36:O37" si="11">(J36+K36)*$Y$3</f>
        <v>0.5</v>
      </c>
      <c r="P36" s="54"/>
      <c r="Q36" s="64"/>
      <c r="R36" s="64"/>
      <c r="S36" s="56"/>
      <c r="T36" s="16"/>
      <c r="U36" s="16"/>
      <c r="V36" s="16"/>
      <c r="W36" s="16"/>
      <c r="X36" s="21"/>
      <c r="Y36" s="54">
        <f>(T36+U36)*$Y$3</f>
        <v>0</v>
      </c>
    </row>
    <row r="37" spans="1:25" ht="15" thickBot="1" x14ac:dyDescent="0.35">
      <c r="A37" s="33"/>
      <c r="C37" s="1" t="s">
        <v>29</v>
      </c>
      <c r="D37" s="87">
        <f>INT((D14-10)/5)</f>
        <v>4</v>
      </c>
      <c r="G37" s="80" t="s">
        <v>58</v>
      </c>
      <c r="H37" s="81">
        <f>MAX(K37:N37)+MAX(U37:X37)</f>
        <v>0</v>
      </c>
      <c r="I37" s="60"/>
      <c r="J37" s="61"/>
      <c r="K37" s="61"/>
      <c r="L37" s="61"/>
      <c r="M37" s="61"/>
      <c r="N37" s="61"/>
      <c r="O37" s="70">
        <f t="shared" si="11"/>
        <v>0</v>
      </c>
      <c r="P37" s="70"/>
      <c r="Q37" s="60"/>
      <c r="R37" s="60"/>
      <c r="S37" s="27"/>
      <c r="T37" s="61"/>
      <c r="U37" s="61"/>
      <c r="V37" s="61"/>
      <c r="W37" s="61"/>
      <c r="X37" s="62"/>
      <c r="Y37" s="70">
        <f>(T37+U37)*$Y$3</f>
        <v>0</v>
      </c>
    </row>
    <row r="38" spans="1:25" ht="15" thickBot="1" x14ac:dyDescent="0.35">
      <c r="A38" s="33"/>
      <c r="C38" s="88" t="s">
        <v>13</v>
      </c>
      <c r="D38" s="89">
        <f>(D32+D37)-D29</f>
        <v>-1</v>
      </c>
    </row>
    <row r="39" spans="1:25" ht="15.6" thickTop="1" thickBot="1" x14ac:dyDescent="0.35">
      <c r="A39" s="60"/>
      <c r="B39" s="61"/>
      <c r="C39" s="61" t="s">
        <v>30</v>
      </c>
      <c r="D39" s="62">
        <f>IF(D38&gt;=0,0,D38)</f>
        <v>-1</v>
      </c>
      <c r="G39" s="71"/>
      <c r="H39" s="73"/>
      <c r="I39" s="16" t="s">
        <v>6</v>
      </c>
      <c r="J39" s="17" t="s">
        <v>33</v>
      </c>
      <c r="K39" s="18" t="s">
        <v>32</v>
      </c>
      <c r="L39" s="18" t="s">
        <v>39</v>
      </c>
      <c r="M39" s="18" t="s">
        <v>40</v>
      </c>
      <c r="N39" s="18" t="s">
        <v>41</v>
      </c>
      <c r="O39" s="18" t="s">
        <v>31</v>
      </c>
      <c r="P39" s="18" t="s">
        <v>42</v>
      </c>
      <c r="Q39" s="16"/>
      <c r="R39" s="16" t="s">
        <v>6</v>
      </c>
      <c r="S39" s="16"/>
      <c r="T39" s="17" t="s">
        <v>33</v>
      </c>
      <c r="U39" s="18" t="s">
        <v>32</v>
      </c>
      <c r="V39" s="18" t="s">
        <v>39</v>
      </c>
      <c r="W39" s="18" t="s">
        <v>40</v>
      </c>
      <c r="X39" s="18" t="s">
        <v>41</v>
      </c>
      <c r="Y39" s="19" t="s">
        <v>31</v>
      </c>
    </row>
    <row r="40" spans="1:25" ht="15" thickBot="1" x14ac:dyDescent="0.35">
      <c r="G40" s="64" t="s">
        <v>80</v>
      </c>
      <c r="H40" s="16" t="s">
        <v>81</v>
      </c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21"/>
    </row>
    <row r="41" spans="1:25" ht="15" thickBot="1" x14ac:dyDescent="0.35">
      <c r="G41" s="75"/>
      <c r="H41" s="76">
        <f>MAX(K41:N41)+MAX(U41:X41)</f>
        <v>2</v>
      </c>
      <c r="I41" s="64" t="s">
        <v>17</v>
      </c>
      <c r="J41" s="16"/>
      <c r="K41" s="16"/>
      <c r="L41" s="16"/>
      <c r="M41" s="16"/>
      <c r="N41" s="16">
        <v>1</v>
      </c>
      <c r="O41" s="54">
        <f t="shared" ref="O41:O43" si="12">(J41+K41)*$Y$3</f>
        <v>0</v>
      </c>
      <c r="P41" s="54"/>
      <c r="Q41" s="64"/>
      <c r="R41" s="56" t="s">
        <v>82</v>
      </c>
      <c r="S41" s="56" t="s">
        <v>83</v>
      </c>
      <c r="T41" s="16"/>
      <c r="U41" s="16">
        <v>1</v>
      </c>
      <c r="V41" s="16"/>
      <c r="W41" s="16"/>
      <c r="X41" s="21"/>
      <c r="Y41" s="54">
        <f>(T41+U41)*$Y$3</f>
        <v>0.5</v>
      </c>
    </row>
    <row r="42" spans="1:25" ht="15" thickBot="1" x14ac:dyDescent="0.35">
      <c r="C42" s="90" t="s">
        <v>31</v>
      </c>
      <c r="D42" s="90">
        <f>D19+D39</f>
        <v>3.3000000000000007</v>
      </c>
      <c r="G42" s="44"/>
      <c r="H42" s="76">
        <f t="shared" ref="H42:H43" si="13">MAX(K42:N42)+MAX(U42:X42)</f>
        <v>1</v>
      </c>
      <c r="I42" s="33"/>
      <c r="O42" s="54">
        <f t="shared" si="12"/>
        <v>0</v>
      </c>
      <c r="P42" s="91"/>
      <c r="Q42" s="33"/>
      <c r="R42" s="36" t="s">
        <v>85</v>
      </c>
      <c r="S42" s="36" t="s">
        <v>84</v>
      </c>
      <c r="V42" s="1">
        <v>1</v>
      </c>
      <c r="X42" s="26"/>
      <c r="Y42" s="54">
        <f>(T42+U42)*$Y$3</f>
        <v>0</v>
      </c>
    </row>
    <row r="43" spans="1:25" ht="15.6" thickTop="1" thickBot="1" x14ac:dyDescent="0.35">
      <c r="G43" s="80" t="s">
        <v>70</v>
      </c>
      <c r="H43" s="76">
        <f t="shared" si="13"/>
        <v>1</v>
      </c>
      <c r="I43" s="60"/>
      <c r="J43" s="61"/>
      <c r="K43" s="61"/>
      <c r="L43" s="61"/>
      <c r="M43" s="61"/>
      <c r="N43" s="61"/>
      <c r="O43" s="70">
        <f t="shared" si="12"/>
        <v>0</v>
      </c>
      <c r="P43" s="70"/>
      <c r="Q43" s="60"/>
      <c r="R43" s="27" t="s">
        <v>87</v>
      </c>
      <c r="S43" s="27" t="s">
        <v>86</v>
      </c>
      <c r="T43" s="61"/>
      <c r="U43" s="61">
        <v>1</v>
      </c>
      <c r="V43" s="61"/>
      <c r="W43" s="61"/>
      <c r="X43" s="62"/>
      <c r="Y43" s="70">
        <f>(T43+U43)*$Y$3</f>
        <v>0.5</v>
      </c>
    </row>
    <row r="44" spans="1:25" ht="15" thickBot="1" x14ac:dyDescent="0.35">
      <c r="G44" s="71" t="s">
        <v>75</v>
      </c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1"/>
      <c r="S44" s="73"/>
      <c r="T44" s="72"/>
      <c r="U44" s="72"/>
      <c r="V44" s="72"/>
      <c r="W44" s="72"/>
      <c r="X44" s="72"/>
      <c r="Y44" s="73"/>
    </row>
    <row r="45" spans="1:25" x14ac:dyDescent="0.3">
      <c r="G45" s="75" t="s">
        <v>89</v>
      </c>
      <c r="H45" s="76">
        <f>MAX(K45:N45)+MAX(U45:X45)</f>
        <v>0</v>
      </c>
      <c r="I45" s="64"/>
      <c r="J45" s="16"/>
      <c r="K45" s="16"/>
      <c r="L45" s="16"/>
      <c r="M45" s="16"/>
      <c r="N45" s="16"/>
      <c r="O45" s="54">
        <f t="shared" ref="O45:O46" si="14">(J45+K45)*$Y$3</f>
        <v>0</v>
      </c>
      <c r="P45" s="54"/>
      <c r="Q45" s="64"/>
      <c r="R45" s="64"/>
      <c r="S45" s="56"/>
      <c r="T45" s="16"/>
      <c r="U45" s="16"/>
      <c r="V45" s="16"/>
      <c r="W45" s="16"/>
      <c r="X45" s="21"/>
      <c r="Y45" s="54">
        <f>(T45+U45)*$Y$3</f>
        <v>0</v>
      </c>
    </row>
    <row r="46" spans="1:25" ht="15" thickBot="1" x14ac:dyDescent="0.35">
      <c r="G46" s="80" t="s">
        <v>58</v>
      </c>
      <c r="H46" s="81">
        <f>MAX(K46:N46)+MAX(U46:X46)</f>
        <v>0</v>
      </c>
      <c r="I46" s="60"/>
      <c r="J46" s="61"/>
      <c r="K46" s="61"/>
      <c r="L46" s="61"/>
      <c r="M46" s="61"/>
      <c r="N46" s="61"/>
      <c r="O46" s="70">
        <f t="shared" si="14"/>
        <v>0</v>
      </c>
      <c r="P46" s="70"/>
      <c r="Q46" s="60"/>
      <c r="R46" s="60"/>
      <c r="S46" s="27"/>
      <c r="T46" s="61"/>
      <c r="U46" s="61"/>
      <c r="V46" s="61"/>
      <c r="W46" s="61"/>
      <c r="X46" s="62"/>
      <c r="Y46" s="70">
        <f>(T46+U46)*$Y$3</f>
        <v>0</v>
      </c>
    </row>
  </sheetData>
  <mergeCells count="1">
    <mergeCell ref="T4:U4"/>
  </mergeCells>
  <conditionalFormatting sqref="D42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2">
    <cfRule type="cellIs" dxfId="2" priority="1" operator="lessThan">
      <formula>0</formula>
    </cfRule>
    <cfRule type="cellIs" dxfId="1" priority="2" operator="equal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Varnhold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2022-11-09T11:42:30Z</dcterms:created>
  <dcterms:modified xsi:type="dcterms:W3CDTF">2022-11-10T08:49:17Z</dcterms:modified>
</cp:coreProperties>
</file>