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E827B9E8-F4CC-40BA-8172-98145EB1B1CE}" xr6:coauthVersionLast="47" xr6:coauthVersionMax="47" xr10:uidLastSave="{00000000-0000-0000-0000-000000000000}"/>
  <bookViews>
    <workbookView xWindow="-108" yWindow="-108" windowWidth="23256" windowHeight="12576" tabRatio="708" activeTab="1" xr2:uid="{00000000-000D-0000-FFFF-FFFF00000000}"/>
  </bookViews>
  <sheets>
    <sheet name="House leMaistre" sheetId="16" r:id="rId1"/>
    <sheet name="House Solanus" sheetId="13" r:id="rId2"/>
    <sheet name="House Aeris" sheetId="12" r:id="rId3"/>
    <sheet name="The Roths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13" l="1"/>
  <c r="L12" i="10" l="1"/>
  <c r="L13" i="10"/>
  <c r="I3" i="12"/>
  <c r="I11" i="12"/>
  <c r="I12" i="12"/>
  <c r="I13" i="12"/>
  <c r="I10" i="12"/>
  <c r="I14" i="12"/>
  <c r="I9" i="12"/>
  <c r="I20" i="12"/>
  <c r="I21" i="12"/>
  <c r="I19" i="12"/>
  <c r="K33" i="16"/>
  <c r="K14" i="16"/>
  <c r="K15" i="16"/>
  <c r="K16" i="16"/>
  <c r="K17" i="16"/>
  <c r="K18" i="16"/>
  <c r="K19" i="16"/>
  <c r="K20" i="16"/>
  <c r="K8" i="16" l="1"/>
  <c r="L27" i="13" l="1"/>
  <c r="K32" i="16"/>
  <c r="L45" i="13" l="1"/>
  <c r="L44" i="13"/>
  <c r="L43" i="13"/>
  <c r="L42" i="13"/>
  <c r="K41" i="13"/>
  <c r="J41" i="13"/>
  <c r="I41" i="13"/>
  <c r="H41" i="13"/>
  <c r="G41" i="13"/>
  <c r="K31" i="16"/>
  <c r="K35" i="16"/>
  <c r="K36" i="16"/>
  <c r="K37" i="16"/>
  <c r="K38" i="16"/>
  <c r="K39" i="16"/>
  <c r="H25" i="13"/>
  <c r="I25" i="13"/>
  <c r="J25" i="13"/>
  <c r="K25" i="13"/>
  <c r="G25" i="13"/>
  <c r="L37" i="13"/>
  <c r="L36" i="13"/>
  <c r="L35" i="13"/>
  <c r="L34" i="13"/>
  <c r="K33" i="13"/>
  <c r="J33" i="13"/>
  <c r="I33" i="13"/>
  <c r="H33" i="13"/>
  <c r="G33" i="13"/>
  <c r="L41" i="13" l="1"/>
  <c r="L33" i="13"/>
  <c r="H17" i="13" l="1"/>
  <c r="I17" i="13"/>
  <c r="J17" i="13"/>
  <c r="K17" i="13"/>
  <c r="G17" i="13"/>
  <c r="L19" i="13"/>
  <c r="L18" i="13"/>
  <c r="L20" i="13"/>
  <c r="L21" i="13"/>
  <c r="L22" i="13"/>
  <c r="L26" i="13"/>
  <c r="L28" i="13"/>
  <c r="L29" i="13"/>
  <c r="L30" i="13"/>
  <c r="L25" i="13" l="1"/>
  <c r="L17" i="13"/>
  <c r="L9" i="10" l="1"/>
  <c r="L10" i="10"/>
  <c r="L14" i="10"/>
  <c r="L15" i="10"/>
  <c r="L22" i="10" l="1"/>
  <c r="K23" i="16" l="1"/>
  <c r="K27" i="16"/>
  <c r="K28" i="16"/>
  <c r="K29" i="16"/>
  <c r="K30" i="16"/>
  <c r="K21" i="16"/>
  <c r="L21" i="10"/>
  <c r="L19" i="10"/>
  <c r="L20" i="10"/>
  <c r="K44" i="16" l="1"/>
  <c r="K43" i="16"/>
  <c r="K42" i="16"/>
  <c r="K41" i="16"/>
  <c r="K40" i="16"/>
  <c r="K26" i="16"/>
  <c r="K11" i="16"/>
  <c r="K10" i="16"/>
  <c r="K7" i="16"/>
  <c r="K6" i="16"/>
  <c r="J5" i="16"/>
  <c r="I5" i="16"/>
  <c r="H5" i="16"/>
  <c r="G5" i="16"/>
  <c r="F5" i="16"/>
  <c r="K5" i="16" l="1"/>
  <c r="E2" i="16" l="1"/>
  <c r="L13" i="13" l="1"/>
  <c r="L12" i="13"/>
  <c r="L11" i="13"/>
  <c r="L10" i="13"/>
  <c r="L9" i="13"/>
  <c r="L8" i="13"/>
  <c r="L7" i="13"/>
  <c r="L6" i="13"/>
  <c r="K5" i="13"/>
  <c r="J5" i="13"/>
  <c r="I5" i="13"/>
  <c r="H5" i="13"/>
  <c r="G5" i="13"/>
  <c r="C4" i="13"/>
  <c r="D25" i="12"/>
  <c r="D17" i="12" s="1"/>
  <c r="D7" i="12" s="1"/>
  <c r="E25" i="12"/>
  <c r="E17" i="12" s="1"/>
  <c r="E7" i="12" s="1"/>
  <c r="I28" i="12"/>
  <c r="I29" i="12"/>
  <c r="I30" i="12"/>
  <c r="I31" i="12"/>
  <c r="I32" i="12"/>
  <c r="I27" i="12"/>
  <c r="H25" i="12"/>
  <c r="H17" i="12" s="1"/>
  <c r="H7" i="12" s="1"/>
  <c r="G25" i="12"/>
  <c r="G17" i="12" s="1"/>
  <c r="G7" i="12" s="1"/>
  <c r="F25" i="12"/>
  <c r="F17" i="12" s="1"/>
  <c r="F7" i="12" s="1"/>
  <c r="L5" i="13" l="1"/>
  <c r="A8" i="13" l="1"/>
  <c r="A9" i="13"/>
  <c r="A7" i="13"/>
  <c r="L8" i="10"/>
  <c r="L16" i="10"/>
  <c r="L17" i="10"/>
  <c r="L18" i="10"/>
  <c r="L7" i="10"/>
  <c r="H5" i="10"/>
  <c r="K5" i="10" l="1"/>
  <c r="J5" i="10"/>
  <c r="I5" i="10"/>
  <c r="G5" i="10"/>
  <c r="C4" i="10"/>
  <c r="L5" i="10" l="1"/>
  <c r="F2" i="10" s="1"/>
</calcChain>
</file>

<file path=xl/sharedStrings.xml><?xml version="1.0" encoding="utf-8"?>
<sst xmlns="http://schemas.openxmlformats.org/spreadsheetml/2006/main" count="272" uniqueCount="137">
  <si>
    <t>Buildings</t>
  </si>
  <si>
    <t>Loyalty</t>
  </si>
  <si>
    <t>Stability</t>
  </si>
  <si>
    <t>Defence</t>
  </si>
  <si>
    <t>Income</t>
  </si>
  <si>
    <t>Tusk</t>
  </si>
  <si>
    <t>Newgate</t>
  </si>
  <si>
    <t>Ringbridge</t>
  </si>
  <si>
    <t>Buildings (Influence)</t>
  </si>
  <si>
    <t>Owners</t>
  </si>
  <si>
    <t xml:space="preserve">bank = </t>
  </si>
  <si>
    <t>To Spend</t>
  </si>
  <si>
    <t>Kunlun</t>
  </si>
  <si>
    <t>Local market</t>
  </si>
  <si>
    <t>Dragon's Den</t>
  </si>
  <si>
    <t>Outpost (Rothyard)</t>
  </si>
  <si>
    <t>Roths</t>
  </si>
  <si>
    <t>Community Centre</t>
  </si>
  <si>
    <t>New Dawn</t>
  </si>
  <si>
    <t>Reedham</t>
  </si>
  <si>
    <t>Outpost (Village)</t>
  </si>
  <si>
    <t>Special</t>
  </si>
  <si>
    <t>Econ</t>
  </si>
  <si>
    <t xml:space="preserve">Buildings </t>
  </si>
  <si>
    <t>Iron Keep</t>
  </si>
  <si>
    <t>Holy House (Torag)</t>
  </si>
  <si>
    <t>New Dawn (main Village)</t>
  </si>
  <si>
    <t>Mercenary Barracks</t>
  </si>
  <si>
    <t>Totals</t>
  </si>
  <si>
    <t>Wyvern Bridge</t>
  </si>
  <si>
    <t>New Dawn (Mine)</t>
  </si>
  <si>
    <t>Dom</t>
  </si>
  <si>
    <t>Alisa</t>
  </si>
  <si>
    <t>Kiera</t>
  </si>
  <si>
    <t>Tusk Hinterland</t>
  </si>
  <si>
    <t>Vineyard</t>
  </si>
  <si>
    <t>Outpost (Rothvin)</t>
  </si>
  <si>
    <t>Fortified manor &amp; parks</t>
  </si>
  <si>
    <t>Who</t>
  </si>
  <si>
    <t>Where</t>
  </si>
  <si>
    <t>Oulook</t>
  </si>
  <si>
    <t>Junction</t>
  </si>
  <si>
    <t>Rikka</t>
  </si>
  <si>
    <t>Tusk (Port Henry)</t>
  </si>
  <si>
    <t>Exotic Weaponsmith</t>
  </si>
  <si>
    <t>Junction Hinterland</t>
  </si>
  <si>
    <t>Tib</t>
  </si>
  <si>
    <t>Fortified Villa</t>
  </si>
  <si>
    <t>Chapel(Torag)</t>
  </si>
  <si>
    <t>Gt Shrine &amp; Craft Workshop</t>
  </si>
  <si>
    <t>Pemar leMaistre</t>
  </si>
  <si>
    <t>Apartment Block</t>
  </si>
  <si>
    <t>Tenement Block</t>
  </si>
  <si>
    <t>2x community boats</t>
  </si>
  <si>
    <t>Sword School</t>
  </si>
  <si>
    <t>Henry &amp; Bai</t>
  </si>
  <si>
    <t>Mound</t>
  </si>
  <si>
    <t>Tusk (Shrike Bastion)</t>
  </si>
  <si>
    <t>Tavern (Dragonet)</t>
  </si>
  <si>
    <t>Brewery (Poachers Pale)</t>
  </si>
  <si>
    <t>Winery (Grapes of Roth)</t>
  </si>
  <si>
    <t>Yolen</t>
  </si>
  <si>
    <t>Stables</t>
  </si>
  <si>
    <t>Helga</t>
  </si>
  <si>
    <t>Roadhouse</t>
  </si>
  <si>
    <t>Jeweller</t>
  </si>
  <si>
    <t>Exotic Wainright</t>
  </si>
  <si>
    <t>Silverstone Masonry (Exotic)</t>
  </si>
  <si>
    <t>Newdawn</t>
  </si>
  <si>
    <t>Sisters of the Moon  (Magic Shop 3)</t>
  </si>
  <si>
    <t>Nereid's Nectar (Road House)</t>
  </si>
  <si>
    <t>Sports Park (Wolf Pack)</t>
  </si>
  <si>
    <t>Tusk (Stadium)</t>
  </si>
  <si>
    <t>Tusk (Lakeside)</t>
  </si>
  <si>
    <t>Tavern</t>
  </si>
  <si>
    <t>Brothel &amp; Gt Shrine</t>
  </si>
  <si>
    <t>Beatrix (Personal)</t>
  </si>
  <si>
    <t>The Roost Hinterland</t>
  </si>
  <si>
    <t xml:space="preserve">Fortified Manor </t>
  </si>
  <si>
    <t>Fortified Manor &amp; Gt shrine</t>
  </si>
  <si>
    <t>Ranch (Horses)</t>
  </si>
  <si>
    <t>Merc Baracks</t>
  </si>
  <si>
    <t>The Roost</t>
  </si>
  <si>
    <t>Smithy (MW)</t>
  </si>
  <si>
    <t>House Solanus Family Holdings</t>
  </si>
  <si>
    <t xml:space="preserve">Dom, Personal Holdings </t>
  </si>
  <si>
    <t>Alisa, Personal Holdings</t>
  </si>
  <si>
    <t>Kiera, Personal Holdings</t>
  </si>
  <si>
    <t xml:space="preserve">Silverhammer, Clan Holdings </t>
  </si>
  <si>
    <t>House Solanus -  Combined Holdings</t>
  </si>
  <si>
    <t>Craft Workshop brewery</t>
  </si>
  <si>
    <t>Distillery (Dragon's Breath Schapps)</t>
  </si>
  <si>
    <t>Great Farm (Plum Orchard)</t>
  </si>
  <si>
    <t>Gt Farm (Hopyard)</t>
  </si>
  <si>
    <t>Gt Farm (Vineyard)</t>
  </si>
  <si>
    <t>Mansion</t>
  </si>
  <si>
    <t>House leMaistre (South)</t>
  </si>
  <si>
    <t>Wine Merchant (The Dragon's Cellar)</t>
  </si>
  <si>
    <t>Principal</t>
  </si>
  <si>
    <t>Cousin</t>
  </si>
  <si>
    <t>Ally</t>
  </si>
  <si>
    <t>4718 = spent</t>
  </si>
  <si>
    <t>4718 Spent</t>
  </si>
  <si>
    <r>
      <t xml:space="preserve">Gem Crafter </t>
    </r>
    <r>
      <rPr>
        <sz val="11"/>
        <color rgb="FFFF0000"/>
        <rFont val="Calibri"/>
        <family val="2"/>
        <scheme val="minor"/>
      </rPr>
      <t>(MW)</t>
    </r>
  </si>
  <si>
    <t>Sisters of the Moon ( Component shop)</t>
  </si>
  <si>
    <t>Sisters of the Moon  (Magic Shop 1)</t>
  </si>
  <si>
    <t>Mint</t>
  </si>
  <si>
    <t>Westgate</t>
  </si>
  <si>
    <t>Inn (The Golden Corn)</t>
  </si>
  <si>
    <t>Roadhouse (The Cob of Corn)</t>
  </si>
  <si>
    <t>Tavern (The Small Corn)</t>
  </si>
  <si>
    <t>Tusk (Ivory Hill)</t>
  </si>
  <si>
    <t>Tusk (Cheapside)</t>
  </si>
  <si>
    <t>Tusk (Domos)</t>
  </si>
  <si>
    <t>Glassmaker (exotic)</t>
  </si>
  <si>
    <t>WB: Murano</t>
  </si>
  <si>
    <t>Gt Farm</t>
  </si>
  <si>
    <t>Clan Stigmar</t>
  </si>
  <si>
    <t>Gariel &amp; Alana</t>
  </si>
  <si>
    <t>Entourage-Cousins</t>
  </si>
  <si>
    <t>&lt;&lt;&lt; Bank</t>
  </si>
  <si>
    <t>Gabriel and Alana</t>
  </si>
  <si>
    <t>Ranch (Hunters' animals)</t>
  </si>
  <si>
    <t>The Lodge (Military School)</t>
  </si>
  <si>
    <t>Valley Ranch (Newdawn)</t>
  </si>
  <si>
    <t>Marik Aeris</t>
  </si>
  <si>
    <t>Local base</t>
  </si>
  <si>
    <t>Shipping Office</t>
  </si>
  <si>
    <t>Shop</t>
  </si>
  <si>
    <t>Jetty</t>
  </si>
  <si>
    <t>3x Boats (Marik)</t>
  </si>
  <si>
    <t>Sootscale</t>
  </si>
  <si>
    <t>Entourage-Allies</t>
  </si>
  <si>
    <t>House Principal</t>
  </si>
  <si>
    <t>Total Income</t>
  </si>
  <si>
    <t>Tusk(Rothard)</t>
  </si>
  <si>
    <t>Corn Hostelries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</si>
</sst>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theme="9" tint="-0.249977111117893"/>
      </left>
      <right style="thick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7" borderId="25" applyNumberFormat="0" applyFont="0" applyAlignment="0" applyProtection="0"/>
  </cellStyleXfs>
  <cellXfs count="91"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center" vertical="center" wrapText="1"/>
    </xf>
    <xf numFmtId="0" fontId="2" fillId="2" borderId="2" xfId="2" applyBorder="1"/>
    <xf numFmtId="0" fontId="0" fillId="0" borderId="0" xfId="0" applyBorder="1"/>
    <xf numFmtId="0" fontId="0" fillId="0" borderId="0" xfId="0" quotePrefix="1"/>
    <xf numFmtId="9" fontId="0" fillId="0" borderId="0" xfId="1" applyFont="1"/>
    <xf numFmtId="2" fontId="0" fillId="0" borderId="0" xfId="0" applyNumberFormat="1"/>
    <xf numFmtId="0" fontId="0" fillId="0" borderId="3" xfId="0" applyBorder="1"/>
    <xf numFmtId="0" fontId="4" fillId="0" borderId="0" xfId="0" applyFont="1"/>
    <xf numFmtId="0" fontId="0" fillId="0" borderId="6" xfId="0" applyBorder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2" fillId="2" borderId="1" xfId="2" applyAlignment="1">
      <alignment horizontal="right"/>
    </xf>
    <xf numFmtId="0" fontId="2" fillId="2" borderId="2" xfId="2" applyBorder="1" applyAlignment="1">
      <alignment horizontal="right"/>
    </xf>
    <xf numFmtId="0" fontId="0" fillId="0" borderId="0" xfId="0" applyBorder="1" applyAlignment="1">
      <alignment horizontal="right"/>
    </xf>
    <xf numFmtId="0" fontId="0" fillId="3" borderId="0" xfId="0" applyFill="1" applyAlignment="1">
      <alignment horizontal="center"/>
    </xf>
    <xf numFmtId="0" fontId="2" fillId="2" borderId="1" xfId="2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10" xfId="2" applyBorder="1"/>
    <xf numFmtId="2" fontId="0" fillId="0" borderId="6" xfId="0" applyNumberFormat="1" applyBorder="1"/>
    <xf numFmtId="0" fontId="0" fillId="0" borderId="4" xfId="0" applyBorder="1"/>
    <xf numFmtId="2" fontId="0" fillId="0" borderId="5" xfId="0" applyNumberFormat="1" applyBorder="1"/>
    <xf numFmtId="0" fontId="4" fillId="3" borderId="4" xfId="0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0" fontId="2" fillId="2" borderId="12" xfId="2" applyBorder="1"/>
    <xf numFmtId="0" fontId="0" fillId="3" borderId="9" xfId="0" applyFill="1" applyBorder="1"/>
    <xf numFmtId="0" fontId="2" fillId="2" borderId="13" xfId="2" applyBorder="1"/>
    <xf numFmtId="0" fontId="0" fillId="0" borderId="0" xfId="0" applyFont="1"/>
    <xf numFmtId="0" fontId="0" fillId="0" borderId="0" xfId="0" quotePrefix="1" applyFont="1"/>
    <xf numFmtId="0" fontId="6" fillId="0" borderId="0" xfId="0" applyFont="1"/>
    <xf numFmtId="0" fontId="5" fillId="0" borderId="0" xfId="0" applyFont="1" applyAlignment="1">
      <alignment horizontal="right"/>
    </xf>
    <xf numFmtId="0" fontId="0" fillId="0" borderId="0" xfId="0" applyFont="1" applyFill="1" applyBorder="1"/>
    <xf numFmtId="0" fontId="5" fillId="0" borderId="0" xfId="0" applyFont="1" applyAlignment="1">
      <alignment horizontal="center"/>
    </xf>
    <xf numFmtId="0" fontId="0" fillId="0" borderId="14" xfId="0" applyBorder="1"/>
    <xf numFmtId="0" fontId="6" fillId="0" borderId="0" xfId="0" quotePrefix="1" applyFont="1"/>
    <xf numFmtId="0" fontId="7" fillId="0" borderId="0" xfId="0" applyFont="1"/>
    <xf numFmtId="0" fontId="0" fillId="3" borderId="0" xfId="0" applyFill="1" applyBorder="1"/>
    <xf numFmtId="0" fontId="2" fillId="2" borderId="1" xfId="2" applyBorder="1" applyAlignment="1">
      <alignment horizontal="center"/>
    </xf>
    <xf numFmtId="0" fontId="7" fillId="0" borderId="0" xfId="0" applyFont="1" applyBorder="1"/>
    <xf numFmtId="0" fontId="2" fillId="2" borderId="15" xfId="2" applyBorder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16" xfId="0" applyBorder="1"/>
    <xf numFmtId="0" fontId="0" fillId="0" borderId="17" xfId="0" applyBorder="1"/>
    <xf numFmtId="9" fontId="0" fillId="0" borderId="17" xfId="1" applyFont="1" applyBorder="1"/>
    <xf numFmtId="0" fontId="0" fillId="3" borderId="17" xfId="0" applyFill="1" applyBorder="1"/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0" fillId="0" borderId="19" xfId="0" applyBorder="1"/>
    <xf numFmtId="9" fontId="0" fillId="0" borderId="0" xfId="1" applyFont="1" applyBorder="1"/>
    <xf numFmtId="164" fontId="2" fillId="4" borderId="20" xfId="2" applyNumberFormat="1" applyFill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2" fontId="0" fillId="0" borderId="19" xfId="0" applyNumberFormat="1" applyBorder="1"/>
    <xf numFmtId="0" fontId="0" fillId="0" borderId="0" xfId="0" applyFont="1" applyBorder="1"/>
    <xf numFmtId="0" fontId="0" fillId="0" borderId="22" xfId="0" applyBorder="1"/>
    <xf numFmtId="0" fontId="0" fillId="0" borderId="23" xfId="0" applyBorder="1"/>
    <xf numFmtId="0" fontId="0" fillId="0" borderId="23" xfId="0" applyFont="1" applyBorder="1"/>
    <xf numFmtId="0" fontId="0" fillId="0" borderId="23" xfId="0" applyBorder="1" applyAlignment="1">
      <alignment horizontal="center"/>
    </xf>
    <xf numFmtId="164" fontId="0" fillId="0" borderId="24" xfId="0" applyNumberFormat="1" applyBorder="1" applyAlignment="1">
      <alignment horizontal="right"/>
    </xf>
    <xf numFmtId="0" fontId="7" fillId="0" borderId="16" xfId="0" applyFont="1" applyBorder="1"/>
    <xf numFmtId="0" fontId="7" fillId="0" borderId="17" xfId="0" applyFont="1" applyBorder="1"/>
    <xf numFmtId="164" fontId="4" fillId="3" borderId="18" xfId="0" applyNumberFormat="1" applyFont="1" applyFill="1" applyBorder="1" applyAlignment="1">
      <alignment horizontal="right" vertical="center" wrapText="1"/>
    </xf>
    <xf numFmtId="0" fontId="7" fillId="0" borderId="19" xfId="0" applyFont="1" applyBorder="1"/>
    <xf numFmtId="0" fontId="7" fillId="3" borderId="0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right"/>
    </xf>
    <xf numFmtId="0" fontId="10" fillId="5" borderId="0" xfId="0" applyFont="1" applyFill="1"/>
    <xf numFmtId="0" fontId="3" fillId="0" borderId="0" xfId="0" applyFont="1" applyAlignment="1">
      <alignment horizontal="center"/>
    </xf>
    <xf numFmtId="0" fontId="0" fillId="6" borderId="0" xfId="0" applyFill="1"/>
    <xf numFmtId="0" fontId="3" fillId="6" borderId="0" xfId="0" applyFont="1" applyFill="1"/>
    <xf numFmtId="0" fontId="5" fillId="6" borderId="0" xfId="0" applyFont="1" applyFill="1"/>
    <xf numFmtId="0" fontId="3" fillId="0" borderId="0" xfId="0" applyFont="1" applyBorder="1"/>
    <xf numFmtId="0" fontId="3" fillId="0" borderId="0" xfId="0" quotePrefix="1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9" fontId="0" fillId="8" borderId="26" xfId="1" applyFont="1" applyFill="1" applyBorder="1"/>
    <xf numFmtId="0" fontId="0" fillId="8" borderId="27" xfId="0" applyFill="1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2" fontId="6" fillId="2" borderId="11" xfId="2" applyNumberFormat="1" applyFont="1" applyBorder="1"/>
    <xf numFmtId="0" fontId="5" fillId="7" borderId="28" xfId="3" applyFont="1" applyBorder="1"/>
    <xf numFmtId="0" fontId="5" fillId="7" borderId="29" xfId="3" applyFont="1" applyBorder="1"/>
    <xf numFmtId="0" fontId="5" fillId="0" borderId="8" xfId="0" applyFont="1" applyBorder="1"/>
  </cellXfs>
  <cellStyles count="4">
    <cellStyle name="Calculation" xfId="2" builtinId="22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5</xdr:row>
      <xdr:rowOff>152400</xdr:rowOff>
    </xdr:from>
    <xdr:to>
      <xdr:col>15</xdr:col>
      <xdr:colOff>541020</xdr:colOff>
      <xdr:row>28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F64D02-3307-D0EA-03DB-7ABBD3C31C46}"/>
            </a:ext>
          </a:extLst>
        </xdr:cNvPr>
        <xdr:cNvSpPr txBox="1"/>
      </xdr:nvSpPr>
      <xdr:spPr>
        <a:xfrm>
          <a:off x="10020300" y="1066800"/>
          <a:ext cx="2522220" cy="2103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4718</a:t>
          </a:r>
        </a:p>
        <a:p>
          <a:endParaRPr lang="en-GB" sz="1100"/>
        </a:p>
        <a:p>
          <a:endParaRPr lang="en-GB" sz="1100" baseline="0"/>
        </a:p>
        <a:p>
          <a:r>
            <a:rPr lang="en-GB" sz="1100" baseline="0"/>
            <a:t>Mint -  2.5bp</a:t>
          </a:r>
        </a:p>
        <a:p>
          <a:r>
            <a:rPr lang="en-GB" sz="1100" baseline="0"/>
            <a:t>Tavern &gt; Roadhouse (Mound) 1bp</a:t>
          </a:r>
        </a:p>
        <a:p>
          <a:r>
            <a:rPr lang="en-GB" sz="1100" baseline="0"/>
            <a:t>Roadhouse, Westgate</a:t>
          </a:r>
        </a:p>
        <a:p>
          <a:endParaRPr lang="en-GB" sz="1100" baseline="0"/>
        </a:p>
        <a:p>
          <a:r>
            <a:rPr lang="en-GB" sz="1100" baseline="0"/>
            <a:t>Yolen's stable (2bp) is from the DELEM funds.</a:t>
          </a:r>
        </a:p>
        <a:p>
          <a:endParaRPr lang="en-GB" sz="1100" baseline="0"/>
        </a:p>
        <a:p>
          <a:r>
            <a:rPr lang="en-GB"/>
            <a:t>an Inn in Ivory Hill  (3e, 1L)</a:t>
          </a:r>
          <a:br>
            <a:rPr lang="en-GB"/>
          </a:br>
          <a:r>
            <a:rPr lang="en-GB"/>
            <a:t>A Road House in Cheapside (2e)</a:t>
          </a:r>
          <a:br>
            <a:rPr lang="en-GB"/>
          </a:br>
          <a:r>
            <a:rPr lang="en-GB"/>
            <a:t>A Tavern in Domos (1e)</a:t>
          </a:r>
        </a:p>
        <a:p>
          <a:endParaRPr lang="en-GB" sz="1100"/>
        </a:p>
        <a:p>
          <a:r>
            <a:rPr lang="en-GB" sz="1100"/>
            <a:t>Pemar:  Exotic Glassmaker.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99060</xdr:colOff>
      <xdr:row>33</xdr:row>
      <xdr:rowOff>83820</xdr:rowOff>
    </xdr:from>
    <xdr:to>
      <xdr:col>16</xdr:col>
      <xdr:colOff>68580</xdr:colOff>
      <xdr:row>36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272B7C-9205-11F9-6D69-4A175F193D1B}"/>
            </a:ext>
          </a:extLst>
        </xdr:cNvPr>
        <xdr:cNvSpPr txBox="1"/>
      </xdr:nvSpPr>
      <xdr:spPr>
        <a:xfrm>
          <a:off x="10187940" y="6400800"/>
          <a:ext cx="2255520" cy="6096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rgbClr val="FF0000"/>
              </a:solidFill>
            </a:rPr>
            <a:t>Kiera owes the Bank of Tusk 1 BP to be repaid (in full)  in 4719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09248-500E-4F0F-8C4E-05927A37B366}">
  <sheetPr>
    <tabColor theme="5" tint="0.79998168889431442"/>
  </sheetPr>
  <dimension ref="A2:L44"/>
  <sheetViews>
    <sheetView workbookViewId="0">
      <selection activeCell="C13" sqref="C13"/>
    </sheetView>
  </sheetViews>
  <sheetFormatPr defaultRowHeight="14.4" x14ac:dyDescent="0.3"/>
  <cols>
    <col min="3" max="3" width="16" customWidth="1"/>
    <col min="4" max="4" width="20.5546875" customWidth="1"/>
    <col min="5" max="5" width="25.109375" customWidth="1"/>
    <col min="14" max="14" width="15.5546875" customWidth="1"/>
  </cols>
  <sheetData>
    <row r="2" spans="1:12" x14ac:dyDescent="0.3">
      <c r="A2" t="s">
        <v>96</v>
      </c>
      <c r="D2" t="s">
        <v>11</v>
      </c>
      <c r="E2">
        <f>I2+K5</f>
        <v>17.5</v>
      </c>
      <c r="H2" t="s">
        <v>10</v>
      </c>
      <c r="I2">
        <v>0</v>
      </c>
      <c r="L2" s="11"/>
    </row>
    <row r="4" spans="1:12" x14ac:dyDescent="0.3">
      <c r="C4" s="1" t="s">
        <v>38</v>
      </c>
      <c r="D4" s="1" t="s">
        <v>39</v>
      </c>
      <c r="E4" s="1" t="s">
        <v>8</v>
      </c>
      <c r="F4" s="2" t="s">
        <v>21</v>
      </c>
      <c r="G4" s="2" t="s">
        <v>22</v>
      </c>
      <c r="H4" s="2" t="s">
        <v>1</v>
      </c>
      <c r="I4" s="2" t="s">
        <v>2</v>
      </c>
      <c r="J4" s="2" t="s">
        <v>3</v>
      </c>
      <c r="K4" s="2" t="s">
        <v>4</v>
      </c>
    </row>
    <row r="5" spans="1:12" x14ac:dyDescent="0.3">
      <c r="F5" s="19">
        <f>SUM(F6:F147)</f>
        <v>3</v>
      </c>
      <c r="G5" s="19">
        <f>SUM(G6:G147)</f>
        <v>32</v>
      </c>
      <c r="H5" s="19">
        <f>SUM(H6:H147)</f>
        <v>12</v>
      </c>
      <c r="I5" s="19">
        <f>SUM(I6:I147)</f>
        <v>12</v>
      </c>
      <c r="J5" s="19">
        <f>SUM(J6:J147)</f>
        <v>4</v>
      </c>
      <c r="K5" s="3">
        <f>SUM(K7:K62)</f>
        <v>17.5</v>
      </c>
    </row>
    <row r="6" spans="1:12" x14ac:dyDescent="0.3">
      <c r="F6" s="20"/>
      <c r="G6" s="20"/>
      <c r="H6" s="20"/>
      <c r="I6" s="20"/>
      <c r="J6" s="20"/>
      <c r="K6">
        <f>(F6/2)+(G6/2)</f>
        <v>0</v>
      </c>
    </row>
    <row r="7" spans="1:12" x14ac:dyDescent="0.3">
      <c r="A7" s="7"/>
      <c r="C7" t="s">
        <v>55</v>
      </c>
      <c r="D7" s="33" t="s">
        <v>34</v>
      </c>
      <c r="E7" t="s">
        <v>37</v>
      </c>
      <c r="F7" s="20"/>
      <c r="G7" s="20"/>
      <c r="H7" s="20">
        <v>3</v>
      </c>
      <c r="I7" s="20">
        <v>2</v>
      </c>
      <c r="J7" s="20">
        <v>2</v>
      </c>
      <c r="K7">
        <f t="shared" ref="K7:K44" si="0">(F7/2)+(G7/2)</f>
        <v>0</v>
      </c>
      <c r="L7" s="10"/>
    </row>
    <row r="8" spans="1:12" x14ac:dyDescent="0.3">
      <c r="A8" s="7"/>
      <c r="C8" s="11" t="s">
        <v>55</v>
      </c>
      <c r="D8" s="11" t="s">
        <v>106</v>
      </c>
      <c r="E8" s="79" t="s">
        <v>18</v>
      </c>
      <c r="F8" s="73"/>
      <c r="G8" s="73">
        <v>1</v>
      </c>
      <c r="H8" s="73">
        <v>1</v>
      </c>
      <c r="I8" s="73">
        <v>2</v>
      </c>
      <c r="J8" s="73"/>
      <c r="K8" s="11">
        <f>(F8/2)+(G8/2)</f>
        <v>0.5</v>
      </c>
      <c r="L8" s="13"/>
    </row>
    <row r="9" spans="1:12" x14ac:dyDescent="0.3">
      <c r="A9" s="7"/>
      <c r="D9" s="33"/>
      <c r="F9" s="20"/>
      <c r="G9" s="20"/>
      <c r="H9" s="20"/>
      <c r="I9" s="20"/>
      <c r="J9" s="20"/>
      <c r="L9" s="13"/>
    </row>
    <row r="10" spans="1:12" x14ac:dyDescent="0.3">
      <c r="A10" s="7"/>
      <c r="C10" t="s">
        <v>55</v>
      </c>
      <c r="D10" s="33" t="s">
        <v>40</v>
      </c>
      <c r="E10" s="33" t="s">
        <v>13</v>
      </c>
      <c r="F10" s="20"/>
      <c r="G10" s="20">
        <v>1</v>
      </c>
      <c r="H10" s="20"/>
      <c r="I10" s="20">
        <v>1</v>
      </c>
      <c r="J10" s="20"/>
      <c r="K10">
        <f t="shared" si="0"/>
        <v>0.5</v>
      </c>
    </row>
    <row r="11" spans="1:12" x14ac:dyDescent="0.3">
      <c r="A11" s="7"/>
      <c r="C11" t="s">
        <v>55</v>
      </c>
      <c r="D11" s="33" t="s">
        <v>41</v>
      </c>
      <c r="E11" s="33" t="s">
        <v>13</v>
      </c>
      <c r="F11" s="20"/>
      <c r="G11" s="20">
        <v>1</v>
      </c>
      <c r="H11" s="20"/>
      <c r="I11" s="20">
        <v>1</v>
      </c>
      <c r="J11" s="20"/>
      <c r="K11">
        <f t="shared" si="0"/>
        <v>0.5</v>
      </c>
    </row>
    <row r="12" spans="1:12" x14ac:dyDescent="0.3">
      <c r="A12" s="7"/>
      <c r="D12" s="33"/>
      <c r="E12" s="33"/>
      <c r="F12" s="20"/>
      <c r="G12" s="20"/>
      <c r="H12" s="20"/>
      <c r="I12" s="20"/>
      <c r="J12" s="20"/>
    </row>
    <row r="13" spans="1:12" x14ac:dyDescent="0.3">
      <c r="A13" s="7"/>
      <c r="C13" s="9" t="s">
        <v>136</v>
      </c>
      <c r="D13" s="9" t="s">
        <v>136</v>
      </c>
      <c r="E13" s="9" t="s">
        <v>136</v>
      </c>
      <c r="F13" s="20"/>
      <c r="G13" s="20"/>
      <c r="H13" s="20"/>
      <c r="I13" s="20"/>
      <c r="J13" s="20"/>
    </row>
    <row r="14" spans="1:12" x14ac:dyDescent="0.3">
      <c r="A14" s="7"/>
      <c r="C14" s="81" t="s">
        <v>55</v>
      </c>
      <c r="D14" s="33" t="s">
        <v>6</v>
      </c>
      <c r="E14" s="12" t="s">
        <v>108</v>
      </c>
      <c r="F14" s="12"/>
      <c r="G14" s="38">
        <v>3</v>
      </c>
      <c r="H14" s="20">
        <v>1</v>
      </c>
      <c r="I14" s="20"/>
      <c r="J14" s="20"/>
      <c r="K14">
        <f t="shared" ref="K14:K20" si="1">(F14/2)+(G14/2)</f>
        <v>1.5</v>
      </c>
    </row>
    <row r="15" spans="1:12" x14ac:dyDescent="0.3">
      <c r="A15" s="7"/>
      <c r="C15" s="81" t="s">
        <v>55</v>
      </c>
      <c r="D15" s="33" t="s">
        <v>111</v>
      </c>
      <c r="E15" s="12" t="s">
        <v>108</v>
      </c>
      <c r="F15" s="12"/>
      <c r="G15" s="38">
        <v>3</v>
      </c>
      <c r="H15" s="20">
        <v>1</v>
      </c>
      <c r="I15" s="20"/>
      <c r="J15" s="20"/>
      <c r="K15">
        <f t="shared" si="1"/>
        <v>1.5</v>
      </c>
    </row>
    <row r="16" spans="1:12" x14ac:dyDescent="0.3">
      <c r="A16" s="7"/>
      <c r="C16" s="81" t="s">
        <v>55</v>
      </c>
      <c r="D16" s="33" t="s">
        <v>112</v>
      </c>
      <c r="E16" s="37" t="s">
        <v>109</v>
      </c>
      <c r="F16" s="20"/>
      <c r="G16" s="20">
        <v>2</v>
      </c>
      <c r="H16" s="20"/>
      <c r="I16" s="20"/>
      <c r="J16" s="20"/>
      <c r="K16">
        <f t="shared" si="1"/>
        <v>1</v>
      </c>
    </row>
    <row r="17" spans="1:11" x14ac:dyDescent="0.3">
      <c r="A17" s="7"/>
      <c r="C17" t="s">
        <v>55</v>
      </c>
      <c r="D17" s="33" t="s">
        <v>56</v>
      </c>
      <c r="E17" s="37" t="s">
        <v>109</v>
      </c>
      <c r="F17" s="20"/>
      <c r="G17" s="20">
        <v>2</v>
      </c>
      <c r="H17" s="20"/>
      <c r="I17" s="20"/>
      <c r="J17" s="20"/>
      <c r="K17">
        <f t="shared" si="1"/>
        <v>1</v>
      </c>
    </row>
    <row r="18" spans="1:11" x14ac:dyDescent="0.3">
      <c r="A18" s="7"/>
      <c r="C18" s="11" t="s">
        <v>55</v>
      </c>
      <c r="D18" s="11" t="s">
        <v>107</v>
      </c>
      <c r="E18" s="79" t="s">
        <v>109</v>
      </c>
      <c r="F18" s="73"/>
      <c r="G18" s="73">
        <v>2</v>
      </c>
      <c r="H18" s="73"/>
      <c r="I18" s="73"/>
      <c r="J18" s="73"/>
      <c r="K18">
        <f t="shared" si="1"/>
        <v>1</v>
      </c>
    </row>
    <row r="19" spans="1:11" x14ac:dyDescent="0.3">
      <c r="A19" s="7"/>
      <c r="C19" s="11" t="s">
        <v>55</v>
      </c>
      <c r="D19" s="11" t="s">
        <v>29</v>
      </c>
      <c r="E19" s="79" t="s">
        <v>109</v>
      </c>
      <c r="F19" s="73"/>
      <c r="G19" s="73">
        <v>2</v>
      </c>
      <c r="H19" s="73"/>
      <c r="I19" s="73"/>
      <c r="J19" s="73"/>
      <c r="K19">
        <f t="shared" si="1"/>
        <v>1</v>
      </c>
    </row>
    <row r="20" spans="1:11" x14ac:dyDescent="0.3">
      <c r="A20" s="7"/>
      <c r="C20" t="s">
        <v>55</v>
      </c>
      <c r="D20" s="11" t="s">
        <v>113</v>
      </c>
      <c r="E20" s="37" t="s">
        <v>110</v>
      </c>
      <c r="F20" s="20"/>
      <c r="G20" s="20">
        <v>1</v>
      </c>
      <c r="H20" s="73"/>
      <c r="I20" s="73"/>
      <c r="J20" s="73"/>
      <c r="K20">
        <f t="shared" si="1"/>
        <v>0.5</v>
      </c>
    </row>
    <row r="21" spans="1:11" x14ac:dyDescent="0.3">
      <c r="A21" s="7"/>
      <c r="C21" t="s">
        <v>55</v>
      </c>
      <c r="D21" s="33" t="s">
        <v>41</v>
      </c>
      <c r="E21" s="37" t="s">
        <v>110</v>
      </c>
      <c r="F21" s="20"/>
      <c r="G21" s="20">
        <v>1</v>
      </c>
      <c r="H21" s="20"/>
      <c r="I21" s="20"/>
      <c r="J21" s="20"/>
      <c r="K21">
        <f>(F21/2)+(G21/2)</f>
        <v>0.5</v>
      </c>
    </row>
    <row r="22" spans="1:11" x14ac:dyDescent="0.3">
      <c r="A22" s="7"/>
      <c r="D22" s="33"/>
      <c r="E22" s="37"/>
      <c r="F22" s="20"/>
      <c r="G22" s="20"/>
      <c r="H22" s="20"/>
      <c r="I22" s="20"/>
      <c r="J22" s="20"/>
    </row>
    <row r="23" spans="1:11" x14ac:dyDescent="0.3">
      <c r="A23" s="7"/>
      <c r="C23" t="s">
        <v>55</v>
      </c>
      <c r="D23" s="33" t="s">
        <v>6</v>
      </c>
      <c r="E23" s="37" t="s">
        <v>54</v>
      </c>
      <c r="F23" s="20"/>
      <c r="G23" s="20">
        <v>1</v>
      </c>
      <c r="H23" s="20">
        <v>1</v>
      </c>
      <c r="I23" s="20">
        <v>1</v>
      </c>
      <c r="J23" s="20">
        <v>1</v>
      </c>
      <c r="K23">
        <f t="shared" si="0"/>
        <v>0.5</v>
      </c>
    </row>
    <row r="24" spans="1:11" x14ac:dyDescent="0.3">
      <c r="A24" s="7"/>
      <c r="F24" s="20"/>
      <c r="G24" s="20"/>
      <c r="H24" s="20"/>
      <c r="I24" s="20"/>
      <c r="J24" s="20"/>
    </row>
    <row r="25" spans="1:11" x14ac:dyDescent="0.3">
      <c r="A25" s="7"/>
      <c r="D25" s="34"/>
      <c r="F25" s="20"/>
      <c r="G25" s="20"/>
      <c r="H25" s="20"/>
      <c r="I25" s="20"/>
      <c r="J25" s="20"/>
    </row>
    <row r="26" spans="1:11" x14ac:dyDescent="0.3">
      <c r="C26" t="s">
        <v>42</v>
      </c>
      <c r="D26" s="34" t="s">
        <v>43</v>
      </c>
      <c r="E26" t="s">
        <v>44</v>
      </c>
      <c r="F26" s="20">
        <v>1</v>
      </c>
      <c r="G26" s="20">
        <v>2</v>
      </c>
      <c r="H26" s="20">
        <v>2</v>
      </c>
      <c r="I26" s="20">
        <v>2</v>
      </c>
      <c r="J26" s="20"/>
      <c r="K26">
        <f t="shared" si="0"/>
        <v>1.5</v>
      </c>
    </row>
    <row r="27" spans="1:11" x14ac:dyDescent="0.3">
      <c r="C27" t="s">
        <v>46</v>
      </c>
      <c r="D27" s="33" t="s">
        <v>45</v>
      </c>
      <c r="E27" t="s">
        <v>116</v>
      </c>
      <c r="F27" s="20"/>
      <c r="G27" s="20">
        <v>2</v>
      </c>
      <c r="H27" s="20">
        <v>1</v>
      </c>
      <c r="I27" s="20">
        <v>1</v>
      </c>
      <c r="J27" s="20"/>
      <c r="K27">
        <f t="shared" si="0"/>
        <v>1</v>
      </c>
    </row>
    <row r="28" spans="1:11" x14ac:dyDescent="0.3">
      <c r="C28" t="s">
        <v>46</v>
      </c>
      <c r="D28" s="33" t="s">
        <v>45</v>
      </c>
      <c r="E28" t="s">
        <v>47</v>
      </c>
      <c r="F28" s="20"/>
      <c r="G28" s="20"/>
      <c r="H28" s="20"/>
      <c r="I28" s="20">
        <v>1</v>
      </c>
      <c r="J28" s="20">
        <v>1</v>
      </c>
      <c r="K28">
        <f t="shared" si="0"/>
        <v>0</v>
      </c>
    </row>
    <row r="29" spans="1:11" x14ac:dyDescent="0.3">
      <c r="F29" s="20"/>
      <c r="G29" s="20"/>
      <c r="H29" s="20"/>
      <c r="I29" s="20"/>
      <c r="J29" s="20"/>
      <c r="K29">
        <f t="shared" si="0"/>
        <v>0</v>
      </c>
    </row>
    <row r="30" spans="1:11" x14ac:dyDescent="0.3">
      <c r="C30" s="12" t="s">
        <v>50</v>
      </c>
      <c r="D30" s="12" t="s">
        <v>29</v>
      </c>
      <c r="E30" s="12" t="s">
        <v>51</v>
      </c>
      <c r="F30" s="12">
        <v>0</v>
      </c>
      <c r="G30" s="12">
        <v>1</v>
      </c>
      <c r="H30" s="38">
        <v>1</v>
      </c>
      <c r="I30" s="38"/>
      <c r="J30" s="38"/>
      <c r="K30">
        <f t="shared" si="0"/>
        <v>0.5</v>
      </c>
    </row>
    <row r="31" spans="1:11" x14ac:dyDescent="0.3">
      <c r="C31" s="12" t="s">
        <v>50</v>
      </c>
      <c r="D31" s="12" t="s">
        <v>29</v>
      </c>
      <c r="E31" s="12" t="s">
        <v>52</v>
      </c>
      <c r="F31" s="12">
        <v>0</v>
      </c>
      <c r="G31" s="12">
        <v>1</v>
      </c>
      <c r="H31" s="38"/>
      <c r="I31" s="38"/>
      <c r="J31" s="38"/>
      <c r="K31">
        <f t="shared" si="0"/>
        <v>0.5</v>
      </c>
    </row>
    <row r="32" spans="1:11" x14ac:dyDescent="0.3">
      <c r="C32" s="12" t="s">
        <v>50</v>
      </c>
      <c r="D32" s="12" t="s">
        <v>29</v>
      </c>
      <c r="E32" s="12" t="s">
        <v>95</v>
      </c>
      <c r="F32" s="12"/>
      <c r="G32" s="12"/>
      <c r="H32" s="38">
        <v>1</v>
      </c>
      <c r="I32" s="38">
        <v>1</v>
      </c>
      <c r="J32" s="38"/>
      <c r="K32">
        <f t="shared" si="0"/>
        <v>0</v>
      </c>
    </row>
    <row r="33" spans="3:11" x14ac:dyDescent="0.3">
      <c r="C33" s="12" t="s">
        <v>50</v>
      </c>
      <c r="D33" t="s">
        <v>115</v>
      </c>
      <c r="E33" t="s">
        <v>114</v>
      </c>
      <c r="F33">
        <v>1</v>
      </c>
      <c r="G33">
        <v>2</v>
      </c>
      <c r="K33">
        <f t="shared" si="0"/>
        <v>1.5</v>
      </c>
    </row>
    <row r="34" spans="3:11" x14ac:dyDescent="0.3">
      <c r="C34" s="12"/>
    </row>
    <row r="35" spans="3:11" x14ac:dyDescent="0.3">
      <c r="C35" s="12" t="s">
        <v>76</v>
      </c>
      <c r="D35" s="12" t="s">
        <v>29</v>
      </c>
      <c r="E35" s="12" t="s">
        <v>53</v>
      </c>
      <c r="F35" s="12">
        <v>1</v>
      </c>
      <c r="G35" s="12"/>
      <c r="H35" s="12">
        <v>0</v>
      </c>
      <c r="K35">
        <f t="shared" si="0"/>
        <v>0.5</v>
      </c>
    </row>
    <row r="36" spans="3:11" x14ac:dyDescent="0.3">
      <c r="I36" s="38"/>
      <c r="J36" s="38"/>
      <c r="K36">
        <f t="shared" si="0"/>
        <v>0</v>
      </c>
    </row>
    <row r="37" spans="3:11" x14ac:dyDescent="0.3">
      <c r="C37" s="11" t="s">
        <v>61</v>
      </c>
      <c r="D37" s="11" t="s">
        <v>29</v>
      </c>
      <c r="E37" s="11" t="s">
        <v>62</v>
      </c>
      <c r="F37" s="73"/>
      <c r="G37" s="73">
        <v>2</v>
      </c>
      <c r="H37" s="38"/>
      <c r="I37" s="38"/>
      <c r="J37" s="38"/>
      <c r="K37">
        <f t="shared" si="0"/>
        <v>1</v>
      </c>
    </row>
    <row r="38" spans="3:11" x14ac:dyDescent="0.3">
      <c r="C38" s="12" t="s">
        <v>63</v>
      </c>
      <c r="D38" s="12" t="s">
        <v>19</v>
      </c>
      <c r="E38" s="12" t="s">
        <v>64</v>
      </c>
      <c r="G38" s="38">
        <v>2</v>
      </c>
      <c r="H38" s="20"/>
      <c r="I38" s="20"/>
      <c r="J38" s="20"/>
      <c r="K38">
        <f t="shared" si="0"/>
        <v>1</v>
      </c>
    </row>
    <row r="39" spans="3:11" x14ac:dyDescent="0.3">
      <c r="F39" s="20"/>
      <c r="G39" s="20"/>
      <c r="H39" s="20"/>
      <c r="I39" s="20"/>
      <c r="J39" s="20"/>
      <c r="K39">
        <f t="shared" si="0"/>
        <v>0</v>
      </c>
    </row>
    <row r="40" spans="3:11" x14ac:dyDescent="0.3">
      <c r="F40" s="20"/>
      <c r="G40" s="20"/>
      <c r="H40" s="20"/>
      <c r="I40" s="20"/>
      <c r="J40" s="20"/>
      <c r="K40">
        <f t="shared" si="0"/>
        <v>0</v>
      </c>
    </row>
    <row r="41" spans="3:11" x14ac:dyDescent="0.3">
      <c r="E41" s="4"/>
      <c r="F41" s="13"/>
      <c r="G41" s="20"/>
      <c r="H41" s="20"/>
      <c r="I41" s="20"/>
      <c r="J41" s="20"/>
      <c r="K41">
        <f t="shared" si="0"/>
        <v>0</v>
      </c>
    </row>
    <row r="42" spans="3:11" x14ac:dyDescent="0.3">
      <c r="F42" s="20"/>
      <c r="G42" s="20"/>
      <c r="H42" s="20"/>
      <c r="I42" s="20"/>
      <c r="J42" s="20"/>
      <c r="K42">
        <f t="shared" si="0"/>
        <v>0</v>
      </c>
    </row>
    <row r="43" spans="3:11" x14ac:dyDescent="0.3">
      <c r="F43" s="20"/>
      <c r="G43" s="20"/>
      <c r="H43" s="20"/>
      <c r="I43" s="20"/>
      <c r="J43" s="20"/>
      <c r="K43">
        <f t="shared" si="0"/>
        <v>0</v>
      </c>
    </row>
    <row r="44" spans="3:11" x14ac:dyDescent="0.3">
      <c r="F44" s="20"/>
      <c r="G44" s="20"/>
      <c r="H44" s="20"/>
      <c r="I44" s="20"/>
      <c r="J44" s="20"/>
      <c r="K44">
        <f t="shared" si="0"/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1CD0-D3FD-4676-9089-5A3FB6D13102}">
  <sheetPr>
    <tabColor rgb="FF00B0F0"/>
  </sheetPr>
  <dimension ref="A1:S47"/>
  <sheetViews>
    <sheetView tabSelected="1" workbookViewId="0">
      <selection activeCell="L2" sqref="L2"/>
    </sheetView>
  </sheetViews>
  <sheetFormatPr defaultRowHeight="14.4" x14ac:dyDescent="0.3"/>
  <cols>
    <col min="5" max="5" width="19.33203125" customWidth="1"/>
    <col min="6" max="6" width="33.88671875" customWidth="1"/>
    <col min="13" max="13" width="5" customWidth="1"/>
    <col min="15" max="15" width="15.5546875" customWidth="1"/>
  </cols>
  <sheetData>
    <row r="1" spans="1:14" ht="23.4" x14ac:dyDescent="0.45">
      <c r="A1" s="69" t="s">
        <v>89</v>
      </c>
      <c r="B1" s="69"/>
      <c r="C1" s="69"/>
      <c r="D1" s="69"/>
      <c r="E1" s="70"/>
      <c r="L1">
        <f>SUM(L5:L46)/2</f>
        <v>13.5</v>
      </c>
    </row>
    <row r="2" spans="1:14" x14ac:dyDescent="0.3">
      <c r="M2" s="11"/>
    </row>
    <row r="3" spans="1:14" ht="15" thickBot="1" x14ac:dyDescent="0.35"/>
    <row r="4" spans="1:14" ht="15.6" thickTop="1" thickBot="1" x14ac:dyDescent="0.35">
      <c r="A4" s="47"/>
      <c r="B4" s="48" t="s">
        <v>9</v>
      </c>
      <c r="C4" s="49">
        <f>SUM(C7:C9)</f>
        <v>0.99</v>
      </c>
      <c r="D4" s="48"/>
      <c r="E4" s="50"/>
      <c r="F4" s="50" t="s">
        <v>0</v>
      </c>
      <c r="G4" s="51" t="s">
        <v>21</v>
      </c>
      <c r="H4" s="51" t="s">
        <v>22</v>
      </c>
      <c r="I4" s="51" t="s">
        <v>1</v>
      </c>
      <c r="J4" s="51" t="s">
        <v>2</v>
      </c>
      <c r="K4" s="51" t="s">
        <v>3</v>
      </c>
      <c r="L4" s="52" t="s">
        <v>4</v>
      </c>
    </row>
    <row r="5" spans="1:14" ht="15" thickBot="1" x14ac:dyDescent="0.35">
      <c r="A5" s="53"/>
      <c r="B5" s="4"/>
      <c r="C5" s="54"/>
      <c r="D5" s="4"/>
      <c r="E5" s="42"/>
      <c r="F5" s="68" t="s">
        <v>28</v>
      </c>
      <c r="G5" s="43">
        <f t="shared" ref="G5:K5" si="0">SUM(G6:G139)</f>
        <v>12</v>
      </c>
      <c r="H5" s="43">
        <f t="shared" si="0"/>
        <v>41</v>
      </c>
      <c r="I5" s="43">
        <f t="shared" si="0"/>
        <v>9</v>
      </c>
      <c r="J5" s="43">
        <f t="shared" si="0"/>
        <v>9</v>
      </c>
      <c r="K5" s="45">
        <f t="shared" si="0"/>
        <v>5</v>
      </c>
      <c r="L5" s="55">
        <f>SUM(L7:L13)</f>
        <v>2.5</v>
      </c>
      <c r="N5" t="s">
        <v>102</v>
      </c>
    </row>
    <row r="6" spans="1:14" x14ac:dyDescent="0.3">
      <c r="A6" s="67" t="s">
        <v>84</v>
      </c>
      <c r="B6" s="4"/>
      <c r="C6" s="54"/>
      <c r="D6" s="4"/>
      <c r="E6" s="4"/>
      <c r="F6" s="4"/>
      <c r="G6" s="13"/>
      <c r="H6" s="13"/>
      <c r="I6" s="13"/>
      <c r="J6" s="13"/>
      <c r="K6" s="13"/>
      <c r="L6" s="56">
        <f>(G6/2)+(H6/2)</f>
        <v>0</v>
      </c>
    </row>
    <row r="7" spans="1:14" x14ac:dyDescent="0.3">
      <c r="A7" s="57">
        <f>$L$5*C7</f>
        <v>0.82500000000000007</v>
      </c>
      <c r="B7" s="4" t="s">
        <v>31</v>
      </c>
      <c r="C7" s="54">
        <v>0.33</v>
      </c>
      <c r="D7" s="4"/>
      <c r="E7" s="58" t="s">
        <v>34</v>
      </c>
      <c r="F7" s="4" t="s">
        <v>79</v>
      </c>
      <c r="G7" s="13"/>
      <c r="H7" s="13"/>
      <c r="I7" s="13">
        <v>2</v>
      </c>
      <c r="J7" s="13">
        <v>2</v>
      </c>
      <c r="K7" s="13">
        <v>2</v>
      </c>
      <c r="L7" s="56">
        <f t="shared" ref="L7:L30" si="1">(G7/2)+(H7/2)</f>
        <v>0</v>
      </c>
    </row>
    <row r="8" spans="1:14" x14ac:dyDescent="0.3">
      <c r="A8" s="57">
        <f>$L$5*C8</f>
        <v>0.82500000000000007</v>
      </c>
      <c r="B8" s="4" t="s">
        <v>32</v>
      </c>
      <c r="C8" s="54">
        <v>0.33</v>
      </c>
      <c r="D8" s="4"/>
      <c r="E8" s="58" t="s">
        <v>34</v>
      </c>
      <c r="F8" s="58" t="s">
        <v>35</v>
      </c>
      <c r="G8" s="13"/>
      <c r="H8" s="13">
        <v>2</v>
      </c>
      <c r="I8" s="13">
        <v>1</v>
      </c>
      <c r="J8" s="13">
        <v>1</v>
      </c>
      <c r="K8" s="13"/>
      <c r="L8" s="56">
        <f t="shared" si="1"/>
        <v>1</v>
      </c>
    </row>
    <row r="9" spans="1:14" x14ac:dyDescent="0.3">
      <c r="A9" s="57">
        <f>$L$5*C9</f>
        <v>0.82500000000000007</v>
      </c>
      <c r="B9" s="4" t="s">
        <v>33</v>
      </c>
      <c r="C9" s="54">
        <v>0.33</v>
      </c>
      <c r="D9" s="4"/>
      <c r="E9" s="77" t="s">
        <v>77</v>
      </c>
      <c r="F9" s="77" t="s">
        <v>78</v>
      </c>
      <c r="G9" s="13"/>
      <c r="H9" s="13"/>
      <c r="I9" s="13">
        <v>1</v>
      </c>
      <c r="J9" s="13">
        <v>1</v>
      </c>
      <c r="K9" s="13">
        <v>2</v>
      </c>
      <c r="L9" s="56">
        <f t="shared" si="1"/>
        <v>0</v>
      </c>
    </row>
    <row r="10" spans="1:14" x14ac:dyDescent="0.3">
      <c r="A10" s="57"/>
      <c r="B10" s="4"/>
      <c r="C10" s="4"/>
      <c r="D10" s="4"/>
      <c r="E10" s="77" t="s">
        <v>77</v>
      </c>
      <c r="F10" s="77" t="s">
        <v>80</v>
      </c>
      <c r="G10" s="13"/>
      <c r="H10" s="13">
        <v>2</v>
      </c>
      <c r="I10" s="13">
        <v>1</v>
      </c>
      <c r="J10" s="13">
        <v>1</v>
      </c>
      <c r="K10" s="13"/>
      <c r="L10" s="56">
        <f t="shared" si="1"/>
        <v>1</v>
      </c>
    </row>
    <row r="11" spans="1:14" x14ac:dyDescent="0.3">
      <c r="A11" s="53"/>
      <c r="B11" s="4"/>
      <c r="C11" s="4"/>
      <c r="D11" s="4"/>
      <c r="E11" s="78" t="s">
        <v>7</v>
      </c>
      <c r="F11" s="77" t="s">
        <v>81</v>
      </c>
      <c r="G11" s="13"/>
      <c r="H11" s="13">
        <v>1</v>
      </c>
      <c r="I11" s="13"/>
      <c r="J11" s="13"/>
      <c r="K11" s="13">
        <v>1</v>
      </c>
      <c r="L11" s="56">
        <f t="shared" si="1"/>
        <v>0.5</v>
      </c>
    </row>
    <row r="12" spans="1:14" x14ac:dyDescent="0.3">
      <c r="A12" s="53"/>
      <c r="B12" s="4"/>
      <c r="C12" s="4"/>
      <c r="D12" s="4"/>
      <c r="E12" s="58"/>
      <c r="F12" s="4"/>
      <c r="G12" s="13"/>
      <c r="H12" s="13"/>
      <c r="I12" s="13"/>
      <c r="J12" s="13"/>
      <c r="K12" s="13"/>
      <c r="L12" s="56">
        <f t="shared" si="1"/>
        <v>0</v>
      </c>
    </row>
    <row r="13" spans="1:14" x14ac:dyDescent="0.3">
      <c r="A13" s="53"/>
      <c r="B13" s="4"/>
      <c r="C13" s="4"/>
      <c r="D13" s="4"/>
      <c r="E13" s="58"/>
      <c r="F13" s="4"/>
      <c r="G13" s="13"/>
      <c r="H13" s="13"/>
      <c r="I13" s="13"/>
      <c r="J13" s="13"/>
      <c r="K13" s="13"/>
      <c r="L13" s="56">
        <f t="shared" si="1"/>
        <v>0</v>
      </c>
    </row>
    <row r="14" spans="1:14" ht="15" thickBot="1" x14ac:dyDescent="0.35">
      <c r="A14" s="59"/>
      <c r="B14" s="60"/>
      <c r="C14" s="60"/>
      <c r="D14" s="60"/>
      <c r="E14" s="61"/>
      <c r="F14" s="60"/>
      <c r="G14" s="62"/>
      <c r="H14" s="62"/>
      <c r="I14" s="62"/>
      <c r="J14" s="62"/>
      <c r="K14" s="62"/>
      <c r="L14" s="63"/>
    </row>
    <row r="15" spans="1:14" ht="15.6" thickTop="1" thickBot="1" x14ac:dyDescent="0.35">
      <c r="G15" s="20"/>
      <c r="H15" s="20"/>
      <c r="I15" s="20"/>
      <c r="J15" s="20"/>
      <c r="K15" s="20"/>
      <c r="L15" s="46"/>
    </row>
    <row r="16" spans="1:14" ht="15.6" thickTop="1" thickBot="1" x14ac:dyDescent="0.35">
      <c r="A16" s="64" t="s">
        <v>85</v>
      </c>
      <c r="B16" s="65"/>
      <c r="C16" s="48"/>
      <c r="D16" s="48"/>
      <c r="E16" s="50"/>
      <c r="F16" s="50" t="s">
        <v>0</v>
      </c>
      <c r="G16" s="51" t="s">
        <v>21</v>
      </c>
      <c r="H16" s="51" t="s">
        <v>22</v>
      </c>
      <c r="I16" s="51" t="s">
        <v>1</v>
      </c>
      <c r="J16" s="51" t="s">
        <v>2</v>
      </c>
      <c r="K16" s="51" t="s">
        <v>3</v>
      </c>
      <c r="L16" s="66" t="s">
        <v>4</v>
      </c>
    </row>
    <row r="17" spans="1:19" ht="15" thickBot="1" x14ac:dyDescent="0.35">
      <c r="A17" s="53" t="s">
        <v>98</v>
      </c>
      <c r="B17" s="4"/>
      <c r="C17" s="4"/>
      <c r="D17" s="4"/>
      <c r="E17" s="42"/>
      <c r="F17" s="68" t="s">
        <v>28</v>
      </c>
      <c r="G17" s="43">
        <f>SUM(G18:G22)</f>
        <v>2</v>
      </c>
      <c r="H17" s="43">
        <f t="shared" ref="H17:L17" si="2">SUM(H18:H22)</f>
        <v>6</v>
      </c>
      <c r="I17" s="43">
        <f t="shared" si="2"/>
        <v>0</v>
      </c>
      <c r="J17" s="43">
        <f t="shared" si="2"/>
        <v>0</v>
      </c>
      <c r="K17" s="45">
        <f t="shared" si="2"/>
        <v>0</v>
      </c>
      <c r="L17" s="55">
        <f t="shared" si="2"/>
        <v>4</v>
      </c>
      <c r="N17" t="s">
        <v>101</v>
      </c>
    </row>
    <row r="18" spans="1:19" x14ac:dyDescent="0.3">
      <c r="A18" s="53"/>
      <c r="B18" s="4"/>
      <c r="C18" s="4"/>
      <c r="D18" s="4"/>
      <c r="E18" s="4" t="s">
        <v>7</v>
      </c>
      <c r="F18" s="4" t="s">
        <v>66</v>
      </c>
      <c r="G18" s="13">
        <v>1</v>
      </c>
      <c r="H18" s="13">
        <v>2</v>
      </c>
      <c r="I18" s="13"/>
      <c r="J18" s="13"/>
      <c r="K18" s="13"/>
      <c r="L18" s="56">
        <f t="shared" si="1"/>
        <v>1.5</v>
      </c>
    </row>
    <row r="19" spans="1:19" x14ac:dyDescent="0.3">
      <c r="A19" s="53"/>
      <c r="B19" s="4"/>
      <c r="C19" s="4"/>
      <c r="D19" s="4"/>
      <c r="E19" s="4" t="s">
        <v>7</v>
      </c>
      <c r="F19" s="4" t="s">
        <v>67</v>
      </c>
      <c r="G19" s="13">
        <v>1</v>
      </c>
      <c r="H19" s="13">
        <v>2</v>
      </c>
      <c r="I19" s="13"/>
      <c r="J19" s="13"/>
      <c r="K19" s="13"/>
      <c r="L19" s="56">
        <f t="shared" si="1"/>
        <v>1.5</v>
      </c>
    </row>
    <row r="20" spans="1:19" x14ac:dyDescent="0.3">
      <c r="A20" s="53"/>
      <c r="B20" s="4"/>
      <c r="C20" s="4"/>
      <c r="D20" s="4"/>
      <c r="E20" s="77" t="s">
        <v>82</v>
      </c>
      <c r="F20" s="79" t="s">
        <v>83</v>
      </c>
      <c r="G20" s="80"/>
      <c r="H20" s="80">
        <v>2</v>
      </c>
      <c r="I20" s="13"/>
      <c r="J20" s="13"/>
      <c r="K20" s="13"/>
      <c r="L20" s="56">
        <f t="shared" si="1"/>
        <v>1</v>
      </c>
    </row>
    <row r="21" spans="1:19" x14ac:dyDescent="0.3">
      <c r="A21" s="53"/>
      <c r="B21" s="4"/>
      <c r="C21" s="4"/>
      <c r="D21" s="4"/>
      <c r="E21" s="4"/>
      <c r="F21" s="4"/>
      <c r="G21" s="13"/>
      <c r="H21" s="13"/>
      <c r="I21" s="13"/>
      <c r="J21" s="13"/>
      <c r="K21" s="13"/>
      <c r="L21" s="56">
        <f t="shared" si="1"/>
        <v>0</v>
      </c>
    </row>
    <row r="22" spans="1:19" ht="15" thickBot="1" x14ac:dyDescent="0.35">
      <c r="A22" s="59"/>
      <c r="B22" s="60"/>
      <c r="C22" s="60"/>
      <c r="D22" s="60"/>
      <c r="E22" s="60"/>
      <c r="F22" s="60"/>
      <c r="G22" s="62"/>
      <c r="H22" s="62"/>
      <c r="I22" s="62"/>
      <c r="J22" s="62"/>
      <c r="K22" s="62"/>
      <c r="L22" s="63">
        <f t="shared" si="1"/>
        <v>0</v>
      </c>
      <c r="S22" s="5"/>
    </row>
    <row r="23" spans="1:19" ht="15.6" thickTop="1" thickBot="1" x14ac:dyDescent="0.35">
      <c r="G23" s="20"/>
      <c r="H23" s="20"/>
      <c r="I23" s="20"/>
      <c r="J23" s="20"/>
      <c r="K23" s="20"/>
      <c r="L23" s="46"/>
    </row>
    <row r="24" spans="1:19" ht="15.6" thickTop="1" thickBot="1" x14ac:dyDescent="0.35">
      <c r="A24" s="64" t="s">
        <v>86</v>
      </c>
      <c r="B24" s="65"/>
      <c r="C24" s="48"/>
      <c r="D24" s="48"/>
      <c r="E24" s="50"/>
      <c r="F24" s="50" t="s">
        <v>0</v>
      </c>
      <c r="G24" s="51" t="s">
        <v>21</v>
      </c>
      <c r="H24" s="51" t="s">
        <v>22</v>
      </c>
      <c r="I24" s="51" t="s">
        <v>1</v>
      </c>
      <c r="J24" s="51" t="s">
        <v>2</v>
      </c>
      <c r="K24" s="51" t="s">
        <v>3</v>
      </c>
      <c r="L24" s="66" t="s">
        <v>4</v>
      </c>
    </row>
    <row r="25" spans="1:19" ht="15" thickBot="1" x14ac:dyDescent="0.35">
      <c r="A25" s="53" t="s">
        <v>98</v>
      </c>
      <c r="B25" s="4"/>
      <c r="C25" s="4"/>
      <c r="D25" s="4"/>
      <c r="E25" s="42"/>
      <c r="F25" s="68" t="s">
        <v>28</v>
      </c>
      <c r="G25" s="43">
        <f>SUM(G26:G30)</f>
        <v>4</v>
      </c>
      <c r="H25" s="43">
        <f t="shared" ref="H25:L25" si="3">SUM(H26:H30)</f>
        <v>5</v>
      </c>
      <c r="I25" s="43">
        <f t="shared" si="3"/>
        <v>0</v>
      </c>
      <c r="J25" s="43">
        <f t="shared" si="3"/>
        <v>0</v>
      </c>
      <c r="K25" s="45">
        <f t="shared" si="3"/>
        <v>0</v>
      </c>
      <c r="L25" s="55">
        <f t="shared" si="3"/>
        <v>3.5</v>
      </c>
      <c r="N25" t="s">
        <v>102</v>
      </c>
    </row>
    <row r="26" spans="1:19" x14ac:dyDescent="0.3">
      <c r="A26" s="53"/>
      <c r="B26" s="4"/>
      <c r="C26" s="4"/>
      <c r="D26" s="4"/>
      <c r="E26" s="4" t="s">
        <v>68</v>
      </c>
      <c r="F26" s="4" t="s">
        <v>104</v>
      </c>
      <c r="G26" s="13"/>
      <c r="H26" s="13">
        <v>1</v>
      </c>
      <c r="I26" s="13"/>
      <c r="J26" s="13"/>
      <c r="K26" s="13"/>
      <c r="L26" s="56">
        <f t="shared" si="1"/>
        <v>0.5</v>
      </c>
    </row>
    <row r="27" spans="1:19" x14ac:dyDescent="0.3">
      <c r="A27" s="53"/>
      <c r="B27" s="4"/>
      <c r="C27" s="4"/>
      <c r="D27" s="4"/>
      <c r="E27" s="4" t="s">
        <v>5</v>
      </c>
      <c r="F27" s="4" t="s">
        <v>105</v>
      </c>
      <c r="G27" s="13">
        <v>3</v>
      </c>
      <c r="H27" s="13">
        <v>2</v>
      </c>
      <c r="I27" s="13"/>
      <c r="J27" s="13"/>
      <c r="K27" s="13"/>
      <c r="L27" s="56">
        <f>(G26/2)+(H26/2)</f>
        <v>0.5</v>
      </c>
    </row>
    <row r="28" spans="1:19" x14ac:dyDescent="0.3">
      <c r="A28" s="53"/>
      <c r="B28" s="4"/>
      <c r="C28" s="4"/>
      <c r="D28" s="4"/>
      <c r="E28" s="4" t="s">
        <v>7</v>
      </c>
      <c r="F28" s="4" t="s">
        <v>69</v>
      </c>
      <c r="G28" s="13">
        <v>1</v>
      </c>
      <c r="H28" s="13">
        <v>2</v>
      </c>
      <c r="I28" s="13"/>
      <c r="J28" s="13"/>
      <c r="K28" s="13"/>
      <c r="L28" s="56">
        <f>(G27/2)+(H27/2)</f>
        <v>2.5</v>
      </c>
    </row>
    <row r="29" spans="1:19" x14ac:dyDescent="0.3">
      <c r="A29" s="53"/>
      <c r="B29" s="4"/>
      <c r="C29" s="4"/>
      <c r="D29" s="4"/>
      <c r="E29" s="4"/>
      <c r="F29" s="4"/>
      <c r="G29" s="13"/>
      <c r="H29" s="13"/>
      <c r="I29" s="13"/>
      <c r="J29" s="13"/>
      <c r="K29" s="13"/>
      <c r="L29" s="56">
        <f t="shared" si="1"/>
        <v>0</v>
      </c>
    </row>
    <row r="30" spans="1:19" ht="15" thickBot="1" x14ac:dyDescent="0.35">
      <c r="A30" s="59"/>
      <c r="B30" s="60"/>
      <c r="C30" s="60"/>
      <c r="D30" s="60"/>
      <c r="E30" s="60"/>
      <c r="F30" s="60"/>
      <c r="G30" s="62"/>
      <c r="H30" s="62"/>
      <c r="I30" s="62"/>
      <c r="J30" s="62"/>
      <c r="K30" s="62"/>
      <c r="L30" s="63">
        <f t="shared" si="1"/>
        <v>0</v>
      </c>
    </row>
    <row r="31" spans="1:19" ht="15.6" thickTop="1" thickBot="1" x14ac:dyDescent="0.35">
      <c r="A31" s="39"/>
      <c r="B31" s="4"/>
      <c r="C31" s="4"/>
      <c r="D31" s="4"/>
      <c r="E31" s="4"/>
      <c r="F31" s="4"/>
      <c r="G31" s="13"/>
      <c r="H31" s="13"/>
      <c r="I31" s="13"/>
      <c r="J31" s="13"/>
      <c r="K31" s="13"/>
      <c r="L31" s="46"/>
    </row>
    <row r="32" spans="1:19" ht="15.6" thickTop="1" thickBot="1" x14ac:dyDescent="0.35">
      <c r="A32" s="47"/>
      <c r="B32" s="48"/>
      <c r="C32" s="48"/>
      <c r="D32" s="48"/>
      <c r="E32" s="50"/>
      <c r="F32" s="50" t="s">
        <v>0</v>
      </c>
      <c r="G32" s="51" t="s">
        <v>21</v>
      </c>
      <c r="H32" s="51" t="s">
        <v>22</v>
      </c>
      <c r="I32" s="51" t="s">
        <v>1</v>
      </c>
      <c r="J32" s="51" t="s">
        <v>2</v>
      </c>
      <c r="K32" s="51" t="s">
        <v>3</v>
      </c>
      <c r="L32" s="66" t="s">
        <v>4</v>
      </c>
    </row>
    <row r="33" spans="1:17" ht="15" thickBot="1" x14ac:dyDescent="0.35">
      <c r="A33" s="67" t="s">
        <v>87</v>
      </c>
      <c r="B33" s="44"/>
      <c r="C33" s="4"/>
      <c r="D33" s="4"/>
      <c r="E33" s="42"/>
      <c r="F33" s="68" t="s">
        <v>28</v>
      </c>
      <c r="G33" s="43">
        <f>SUM(G34:G38)</f>
        <v>0</v>
      </c>
      <c r="H33" s="43">
        <f t="shared" ref="H33" si="4">SUM(H34:H38)</f>
        <v>4</v>
      </c>
      <c r="I33" s="43">
        <f t="shared" ref="I33" si="5">SUM(I34:I38)</f>
        <v>2</v>
      </c>
      <c r="J33" s="43">
        <f t="shared" ref="J33" si="6">SUM(J34:J38)</f>
        <v>2</v>
      </c>
      <c r="K33" s="45">
        <f t="shared" ref="K33" si="7">SUM(K34:K38)</f>
        <v>0</v>
      </c>
      <c r="L33" s="55">
        <f t="shared" ref="L33" si="8">SUM(L34:L38)</f>
        <v>2</v>
      </c>
      <c r="N33" t="s">
        <v>102</v>
      </c>
    </row>
    <row r="34" spans="1:17" x14ac:dyDescent="0.3">
      <c r="A34" s="53" t="s">
        <v>99</v>
      </c>
      <c r="B34" s="4"/>
      <c r="C34" s="4"/>
      <c r="D34" s="4"/>
      <c r="E34" s="4" t="s">
        <v>73</v>
      </c>
      <c r="F34" s="4" t="s">
        <v>70</v>
      </c>
      <c r="G34" s="13"/>
      <c r="H34" s="13">
        <v>2</v>
      </c>
      <c r="I34" s="13"/>
      <c r="J34" s="13"/>
      <c r="K34" s="13"/>
      <c r="L34" s="56">
        <f t="shared" ref="L34:L37" si="9">(G34/2)+(H34/2)</f>
        <v>1</v>
      </c>
    </row>
    <row r="35" spans="1:17" x14ac:dyDescent="0.3">
      <c r="A35" s="53"/>
      <c r="B35" s="4"/>
      <c r="C35" s="4"/>
      <c r="D35" s="4"/>
      <c r="E35" s="4" t="s">
        <v>72</v>
      </c>
      <c r="F35" s="4" t="s">
        <v>71</v>
      </c>
      <c r="G35" s="13"/>
      <c r="H35" s="13"/>
      <c r="I35" s="13">
        <v>1</v>
      </c>
      <c r="J35" s="13">
        <v>1</v>
      </c>
      <c r="K35" s="13"/>
      <c r="L35" s="56">
        <f t="shared" si="9"/>
        <v>0</v>
      </c>
      <c r="N35" s="11"/>
      <c r="O35" s="11"/>
      <c r="P35" s="11"/>
      <c r="Q35" s="11"/>
    </row>
    <row r="36" spans="1:17" x14ac:dyDescent="0.3">
      <c r="A36" s="53"/>
      <c r="B36" s="4"/>
      <c r="C36" s="4"/>
      <c r="D36" s="4"/>
      <c r="E36" s="4" t="s">
        <v>72</v>
      </c>
      <c r="F36" s="4" t="s">
        <v>74</v>
      </c>
      <c r="G36" s="13"/>
      <c r="H36" s="13">
        <v>1</v>
      </c>
      <c r="I36" s="13">
        <v>0</v>
      </c>
      <c r="J36" s="13">
        <v>0</v>
      </c>
      <c r="K36" s="13"/>
      <c r="L36" s="56">
        <f t="shared" si="9"/>
        <v>0.5</v>
      </c>
    </row>
    <row r="37" spans="1:17" x14ac:dyDescent="0.3">
      <c r="A37" s="53"/>
      <c r="B37" s="4"/>
      <c r="C37" s="4"/>
      <c r="D37" s="4"/>
      <c r="E37" s="4" t="s">
        <v>72</v>
      </c>
      <c r="F37" s="4" t="s">
        <v>75</v>
      </c>
      <c r="G37" s="13"/>
      <c r="H37" s="13">
        <v>1</v>
      </c>
      <c r="I37" s="13">
        <v>1</v>
      </c>
      <c r="J37" s="13">
        <v>1</v>
      </c>
      <c r="K37" s="13"/>
      <c r="L37" s="56">
        <f t="shared" si="9"/>
        <v>0.5</v>
      </c>
    </row>
    <row r="38" spans="1:17" ht="15" thickBot="1" x14ac:dyDescent="0.35">
      <c r="A38" s="59"/>
      <c r="B38" s="60"/>
      <c r="C38" s="60"/>
      <c r="D38" s="60"/>
      <c r="E38" s="60"/>
      <c r="F38" s="60"/>
      <c r="G38" s="62"/>
      <c r="H38" s="62"/>
      <c r="I38" s="62"/>
      <c r="J38" s="62"/>
      <c r="K38" s="62"/>
      <c r="L38" s="63"/>
    </row>
    <row r="39" spans="1:17" ht="15.6" thickTop="1" thickBot="1" x14ac:dyDescent="0.35"/>
    <row r="40" spans="1:17" ht="15.6" thickTop="1" thickBot="1" x14ac:dyDescent="0.35">
      <c r="A40" s="47"/>
      <c r="B40" s="48"/>
      <c r="C40" s="48"/>
      <c r="D40" s="48"/>
      <c r="E40" s="50"/>
      <c r="F40" s="50" t="s">
        <v>0</v>
      </c>
      <c r="G40" s="51" t="s">
        <v>21</v>
      </c>
      <c r="H40" s="51" t="s">
        <v>22</v>
      </c>
      <c r="I40" s="51" t="s">
        <v>1</v>
      </c>
      <c r="J40" s="51" t="s">
        <v>2</v>
      </c>
      <c r="K40" s="51" t="s">
        <v>3</v>
      </c>
      <c r="L40" s="66" t="s">
        <v>4</v>
      </c>
    </row>
    <row r="41" spans="1:17" ht="15" thickBot="1" x14ac:dyDescent="0.35">
      <c r="A41" s="67" t="s">
        <v>88</v>
      </c>
      <c r="B41" s="44"/>
      <c r="C41" s="4"/>
      <c r="D41" s="4"/>
      <c r="E41" s="42"/>
      <c r="F41" s="68" t="s">
        <v>28</v>
      </c>
      <c r="G41" s="43">
        <f>SUM(G42:G46)</f>
        <v>0</v>
      </c>
      <c r="H41" s="43">
        <f t="shared" ref="H41:L41" si="10">SUM(H42:H46)</f>
        <v>3</v>
      </c>
      <c r="I41" s="43">
        <f t="shared" si="10"/>
        <v>0</v>
      </c>
      <c r="J41" s="43">
        <f t="shared" si="10"/>
        <v>0</v>
      </c>
      <c r="K41" s="45">
        <f t="shared" si="10"/>
        <v>0</v>
      </c>
      <c r="L41" s="55">
        <f t="shared" si="10"/>
        <v>1.5</v>
      </c>
      <c r="N41" t="s">
        <v>102</v>
      </c>
    </row>
    <row r="42" spans="1:17" x14ac:dyDescent="0.3">
      <c r="A42" s="53" t="s">
        <v>100</v>
      </c>
      <c r="B42" s="4"/>
      <c r="C42" s="4"/>
      <c r="D42" s="4"/>
      <c r="E42" t="s">
        <v>18</v>
      </c>
      <c r="F42" t="s">
        <v>65</v>
      </c>
      <c r="G42" s="13"/>
      <c r="H42" s="13">
        <v>1</v>
      </c>
      <c r="I42" s="13"/>
      <c r="J42" s="13"/>
      <c r="K42" s="13"/>
      <c r="L42" s="56">
        <f t="shared" ref="L42:L45" si="11">(G42/2)+(H42/2)</f>
        <v>0.5</v>
      </c>
    </row>
    <row r="43" spans="1:17" x14ac:dyDescent="0.3">
      <c r="A43" s="53"/>
      <c r="B43" s="4"/>
      <c r="C43" s="4"/>
      <c r="D43" s="4"/>
      <c r="E43" t="s">
        <v>5</v>
      </c>
      <c r="F43" t="s">
        <v>103</v>
      </c>
      <c r="G43" s="13"/>
      <c r="H43" s="13">
        <v>2</v>
      </c>
      <c r="I43" s="13"/>
      <c r="J43" s="13"/>
      <c r="K43" s="13"/>
      <c r="L43" s="56">
        <f t="shared" si="11"/>
        <v>1</v>
      </c>
    </row>
    <row r="44" spans="1:17" x14ac:dyDescent="0.3">
      <c r="A44" s="53"/>
      <c r="B44" s="4"/>
      <c r="C44" s="4"/>
      <c r="D44" s="4"/>
      <c r="E44" s="4"/>
      <c r="F44" s="4"/>
      <c r="G44" s="13"/>
      <c r="H44" s="13"/>
      <c r="I44" s="13"/>
      <c r="J44" s="13"/>
      <c r="K44" s="13"/>
      <c r="L44" s="56">
        <f t="shared" si="11"/>
        <v>0</v>
      </c>
    </row>
    <row r="45" spans="1:17" x14ac:dyDescent="0.3">
      <c r="A45" s="53"/>
      <c r="B45" s="4"/>
      <c r="C45" s="4"/>
      <c r="D45" s="4"/>
      <c r="E45" s="4"/>
      <c r="F45" s="4"/>
      <c r="G45" s="13"/>
      <c r="H45" s="13"/>
      <c r="I45" s="13"/>
      <c r="J45" s="13"/>
      <c r="K45" s="13"/>
      <c r="L45" s="56">
        <f t="shared" si="11"/>
        <v>0</v>
      </c>
    </row>
    <row r="46" spans="1:17" ht="15" thickBot="1" x14ac:dyDescent="0.35">
      <c r="A46" s="59"/>
      <c r="B46" s="60"/>
      <c r="C46" s="60"/>
      <c r="D46" s="60"/>
      <c r="E46" s="60"/>
      <c r="F46" s="60"/>
      <c r="G46" s="62"/>
      <c r="H46" s="62"/>
      <c r="I46" s="62"/>
      <c r="J46" s="62"/>
      <c r="K46" s="62"/>
      <c r="L46" s="63"/>
    </row>
    <row r="47" spans="1:17" ht="15" thickTop="1" x14ac:dyDescent="0.3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732B-9F0E-4C07-BABD-4172BE52501D}">
  <sheetPr>
    <tabColor theme="3" tint="0.39997558519241921"/>
  </sheetPr>
  <dimension ref="B3:P33"/>
  <sheetViews>
    <sheetView showWhiteSpace="0" zoomScaleNormal="100" zoomScalePageLayoutView="136" workbookViewId="0">
      <selection activeCell="I4" sqref="I4"/>
    </sheetView>
  </sheetViews>
  <sheetFormatPr defaultRowHeight="14.4" x14ac:dyDescent="0.3"/>
  <cols>
    <col min="2" max="2" width="27.44140625" customWidth="1"/>
    <col min="3" max="3" width="23.88671875" customWidth="1"/>
    <col min="9" max="9" width="9.109375" style="7"/>
  </cols>
  <sheetData>
    <row r="3" spans="2:10" x14ac:dyDescent="0.3">
      <c r="F3" t="s">
        <v>134</v>
      </c>
      <c r="I3" s="7">
        <f>SUM(I7:I41)</f>
        <v>8</v>
      </c>
    </row>
    <row r="6" spans="2:10" ht="15" thickBot="1" x14ac:dyDescent="0.35"/>
    <row r="7" spans="2:10" x14ac:dyDescent="0.3">
      <c r="B7" s="82" t="s">
        <v>125</v>
      </c>
      <c r="C7" s="32" t="s">
        <v>28</v>
      </c>
      <c r="D7" s="30">
        <f>SUM(D9:D130)</f>
        <v>20</v>
      </c>
      <c r="E7" s="24">
        <f>SUM(E9:E130)</f>
        <v>17</v>
      </c>
      <c r="F7" s="24">
        <f>SUM(F9:F130)</f>
        <v>24</v>
      </c>
      <c r="G7" s="24">
        <f>SUM(G9:G130)</f>
        <v>20</v>
      </c>
      <c r="H7" s="24">
        <f>SUM(H9:H130)</f>
        <v>6</v>
      </c>
      <c r="I7" s="87">
        <v>0</v>
      </c>
      <c r="J7" t="s">
        <v>120</v>
      </c>
    </row>
    <row r="8" spans="2:10" ht="15" thickBot="1" x14ac:dyDescent="0.35">
      <c r="B8" s="83" t="s">
        <v>133</v>
      </c>
      <c r="C8" s="31" t="s">
        <v>23</v>
      </c>
      <c r="D8" s="28" t="s">
        <v>21</v>
      </c>
      <c r="E8" s="28" t="s">
        <v>22</v>
      </c>
      <c r="F8" s="28" t="s">
        <v>1</v>
      </c>
      <c r="G8" s="28" t="s">
        <v>2</v>
      </c>
      <c r="H8" s="28" t="s">
        <v>3</v>
      </c>
      <c r="I8" s="29" t="s">
        <v>4</v>
      </c>
    </row>
    <row r="9" spans="2:10" x14ac:dyDescent="0.3">
      <c r="B9" s="84" t="s">
        <v>131</v>
      </c>
      <c r="C9" s="89" t="s">
        <v>126</v>
      </c>
      <c r="D9" s="88">
        <v>1</v>
      </c>
      <c r="E9" s="4"/>
      <c r="F9" s="4"/>
      <c r="G9" s="4"/>
      <c r="H9" s="4"/>
      <c r="I9" s="25">
        <f>SUM(D9:E9)/2</f>
        <v>0.5</v>
      </c>
    </row>
    <row r="10" spans="2:10" x14ac:dyDescent="0.3">
      <c r="B10" s="39" t="s">
        <v>131</v>
      </c>
      <c r="C10" s="90" t="s">
        <v>127</v>
      </c>
      <c r="D10" s="12"/>
      <c r="E10" s="4">
        <v>1</v>
      </c>
      <c r="F10" s="4"/>
      <c r="G10" s="4"/>
      <c r="H10" s="4"/>
      <c r="I10" s="25">
        <f>SUM(D10:E10)/2</f>
        <v>0.5</v>
      </c>
    </row>
    <row r="11" spans="2:10" x14ac:dyDescent="0.3">
      <c r="B11" s="39" t="s">
        <v>131</v>
      </c>
      <c r="C11" s="90" t="s">
        <v>128</v>
      </c>
      <c r="D11" s="12"/>
      <c r="E11" s="4">
        <v>1</v>
      </c>
      <c r="F11" s="4"/>
      <c r="G11" s="4"/>
      <c r="H11" s="4"/>
      <c r="I11" s="25">
        <f t="shared" ref="I11:I13" si="0">SUM(D11:E11)/2</f>
        <v>0.5</v>
      </c>
    </row>
    <row r="12" spans="2:10" x14ac:dyDescent="0.3">
      <c r="B12" s="39" t="s">
        <v>131</v>
      </c>
      <c r="C12" s="90" t="s">
        <v>129</v>
      </c>
      <c r="D12" s="12"/>
      <c r="E12" s="4">
        <v>1</v>
      </c>
      <c r="F12" s="4"/>
      <c r="G12" s="4"/>
      <c r="H12" s="4"/>
      <c r="I12" s="25">
        <f t="shared" si="0"/>
        <v>0.5</v>
      </c>
    </row>
    <row r="13" spans="2:10" x14ac:dyDescent="0.3">
      <c r="B13" s="39" t="s">
        <v>131</v>
      </c>
      <c r="C13" s="90" t="s">
        <v>130</v>
      </c>
      <c r="D13" s="12">
        <v>3</v>
      </c>
      <c r="E13" s="4"/>
      <c r="F13" s="4"/>
      <c r="G13" s="4"/>
      <c r="H13" s="4"/>
      <c r="I13" s="25">
        <f t="shared" si="0"/>
        <v>1.5</v>
      </c>
    </row>
    <row r="14" spans="2:10" x14ac:dyDescent="0.3">
      <c r="B14" s="39"/>
      <c r="C14" s="90"/>
      <c r="D14" s="4"/>
      <c r="E14" s="4"/>
      <c r="F14" s="4"/>
      <c r="G14" s="4"/>
      <c r="H14" s="4"/>
      <c r="I14" s="25">
        <f t="shared" ref="I14" si="1">SUM(D14:E14)/2</f>
        <v>0</v>
      </c>
    </row>
    <row r="15" spans="2:10" ht="15" thickBot="1" x14ac:dyDescent="0.35">
      <c r="B15" s="85"/>
      <c r="C15" s="23"/>
      <c r="D15" s="26"/>
      <c r="E15" s="26"/>
      <c r="F15" s="26"/>
      <c r="G15" s="26"/>
      <c r="H15" s="26"/>
      <c r="I15" s="27"/>
    </row>
    <row r="16" spans="2:10" ht="15" thickBot="1" x14ac:dyDescent="0.35"/>
    <row r="17" spans="2:16" x14ac:dyDescent="0.3">
      <c r="B17" s="82" t="s">
        <v>118</v>
      </c>
      <c r="C17" s="32" t="s">
        <v>28</v>
      </c>
      <c r="D17" s="30">
        <f>SUM(D19:D138)</f>
        <v>8</v>
      </c>
      <c r="E17" s="24">
        <f>SUM(E19:E138)</f>
        <v>7</v>
      </c>
      <c r="F17" s="24">
        <f>SUM(F19:F138)</f>
        <v>12</v>
      </c>
      <c r="G17" s="24">
        <f>SUM(G19:G138)</f>
        <v>10</v>
      </c>
      <c r="H17" s="24">
        <f>SUM(H19:H138)</f>
        <v>3</v>
      </c>
      <c r="I17" s="87">
        <v>0</v>
      </c>
      <c r="J17" t="s">
        <v>120</v>
      </c>
    </row>
    <row r="18" spans="2:16" ht="15" thickBot="1" x14ac:dyDescent="0.35">
      <c r="B18" s="83" t="s">
        <v>119</v>
      </c>
      <c r="C18" s="31" t="s">
        <v>23</v>
      </c>
      <c r="D18" s="28" t="s">
        <v>21</v>
      </c>
      <c r="E18" s="28" t="s">
        <v>22</v>
      </c>
      <c r="F18" s="28" t="s">
        <v>1</v>
      </c>
      <c r="G18" s="28" t="s">
        <v>2</v>
      </c>
      <c r="H18" s="28" t="s">
        <v>3</v>
      </c>
      <c r="I18" s="29" t="s">
        <v>4</v>
      </c>
    </row>
    <row r="19" spans="2:16" x14ac:dyDescent="0.3">
      <c r="B19" s="84" t="s">
        <v>124</v>
      </c>
      <c r="C19" s="21" t="s">
        <v>122</v>
      </c>
      <c r="D19" s="8"/>
      <c r="E19" s="8">
        <v>2</v>
      </c>
      <c r="F19" s="8">
        <v>1</v>
      </c>
      <c r="G19" s="8">
        <v>1</v>
      </c>
      <c r="H19" s="8"/>
      <c r="I19" s="25">
        <f>SUM(D19:E19)/2</f>
        <v>1</v>
      </c>
    </row>
    <row r="20" spans="2:16" x14ac:dyDescent="0.3">
      <c r="B20" s="39" t="s">
        <v>121</v>
      </c>
      <c r="C20" s="22" t="s">
        <v>123</v>
      </c>
      <c r="D20" s="4"/>
      <c r="E20" s="4">
        <v>1</v>
      </c>
      <c r="F20" s="4">
        <v>1</v>
      </c>
      <c r="G20" s="4">
        <v>1</v>
      </c>
      <c r="H20" s="4">
        <v>1</v>
      </c>
      <c r="I20" s="25">
        <f t="shared" ref="I20:I21" si="2">SUM(D20:E20)/2</f>
        <v>0.5</v>
      </c>
    </row>
    <row r="21" spans="2:16" x14ac:dyDescent="0.3">
      <c r="B21" s="39"/>
      <c r="C21" s="22"/>
      <c r="D21" s="4"/>
      <c r="E21" s="4"/>
      <c r="F21" s="4"/>
      <c r="G21" s="4"/>
      <c r="H21" s="4"/>
      <c r="I21" s="25">
        <f t="shared" si="2"/>
        <v>0</v>
      </c>
    </row>
    <row r="22" spans="2:16" ht="15" thickBot="1" x14ac:dyDescent="0.35">
      <c r="B22" s="85"/>
      <c r="C22" s="23"/>
      <c r="D22" s="26"/>
      <c r="E22" s="26"/>
      <c r="F22" s="26"/>
      <c r="G22" s="26"/>
      <c r="H22" s="26"/>
      <c r="I22" s="86"/>
    </row>
    <row r="23" spans="2:16" x14ac:dyDescent="0.3">
      <c r="I23"/>
    </row>
    <row r="24" spans="2:16" ht="15" thickBot="1" x14ac:dyDescent="0.35">
      <c r="B24" s="6"/>
    </row>
    <row r="25" spans="2:16" x14ac:dyDescent="0.3">
      <c r="B25" s="82" t="s">
        <v>117</v>
      </c>
      <c r="C25" s="32" t="s">
        <v>28</v>
      </c>
      <c r="D25" s="30">
        <f>SUM(D27:D148)</f>
        <v>4</v>
      </c>
      <c r="E25" s="24">
        <f>SUM(E27:E148)</f>
        <v>2</v>
      </c>
      <c r="F25" s="24">
        <f>SUM(F27:F148)</f>
        <v>5</v>
      </c>
      <c r="G25" s="24">
        <f>SUM(G27:G148)</f>
        <v>4</v>
      </c>
      <c r="H25" s="24">
        <f>SUM(H27:H148)</f>
        <v>1</v>
      </c>
      <c r="I25" s="87">
        <v>0</v>
      </c>
      <c r="J25" t="s">
        <v>120</v>
      </c>
    </row>
    <row r="26" spans="2:16" ht="15" thickBot="1" x14ac:dyDescent="0.35">
      <c r="B26" s="83" t="s">
        <v>132</v>
      </c>
      <c r="C26" s="31" t="s">
        <v>23</v>
      </c>
      <c r="D26" s="28" t="s">
        <v>21</v>
      </c>
      <c r="E26" s="28" t="s">
        <v>22</v>
      </c>
      <c r="F26" s="28" t="s">
        <v>1</v>
      </c>
      <c r="G26" s="28" t="s">
        <v>2</v>
      </c>
      <c r="H26" s="28" t="s">
        <v>3</v>
      </c>
      <c r="I26" s="29" t="s">
        <v>4</v>
      </c>
    </row>
    <row r="27" spans="2:16" x14ac:dyDescent="0.3">
      <c r="B27" s="84" t="s">
        <v>24</v>
      </c>
      <c r="C27" s="21" t="s">
        <v>25</v>
      </c>
      <c r="D27" s="4">
        <v>1</v>
      </c>
      <c r="E27" s="4"/>
      <c r="F27" s="4">
        <v>1</v>
      </c>
      <c r="G27" s="4">
        <v>1</v>
      </c>
      <c r="H27" s="4"/>
      <c r="I27" s="25">
        <f>SUM(D27:E27)/2</f>
        <v>0.5</v>
      </c>
    </row>
    <row r="28" spans="2:16" x14ac:dyDescent="0.3">
      <c r="B28" s="39" t="s">
        <v>26</v>
      </c>
      <c r="C28" s="22" t="s">
        <v>48</v>
      </c>
      <c r="D28" s="4">
        <v>2</v>
      </c>
      <c r="E28" s="4"/>
      <c r="F28" s="4">
        <v>2</v>
      </c>
      <c r="G28" s="4">
        <v>1</v>
      </c>
      <c r="H28" s="4"/>
      <c r="I28" s="25">
        <f>SUM(D28:D28)/2</f>
        <v>1</v>
      </c>
    </row>
    <row r="29" spans="2:16" x14ac:dyDescent="0.3">
      <c r="B29" s="39" t="s">
        <v>30</v>
      </c>
      <c r="C29" s="22" t="s">
        <v>25</v>
      </c>
      <c r="D29" s="4">
        <v>1</v>
      </c>
      <c r="E29" s="4"/>
      <c r="F29" s="4">
        <v>1</v>
      </c>
      <c r="G29" s="4">
        <v>1</v>
      </c>
      <c r="H29" s="4"/>
      <c r="I29" s="25">
        <f>SUM(D29:D29)/2</f>
        <v>0.5</v>
      </c>
    </row>
    <row r="30" spans="2:16" x14ac:dyDescent="0.3">
      <c r="B30" s="39" t="s">
        <v>30</v>
      </c>
      <c r="C30" s="22" t="s">
        <v>27</v>
      </c>
      <c r="D30" s="4"/>
      <c r="E30" s="4">
        <v>1</v>
      </c>
      <c r="F30" s="4"/>
      <c r="G30" s="4"/>
      <c r="H30" s="4">
        <v>1</v>
      </c>
      <c r="I30" s="25">
        <f>SUM(E30:E30)/2</f>
        <v>0.5</v>
      </c>
      <c r="K30" s="11"/>
      <c r="L30" s="11"/>
      <c r="M30" s="11"/>
      <c r="N30" s="11"/>
      <c r="O30" s="11"/>
      <c r="P30" s="11"/>
    </row>
    <row r="31" spans="2:16" x14ac:dyDescent="0.3">
      <c r="B31" s="39" t="s">
        <v>12</v>
      </c>
      <c r="C31" s="22" t="s">
        <v>49</v>
      </c>
      <c r="D31" s="4"/>
      <c r="E31" s="4">
        <v>1</v>
      </c>
      <c r="F31" s="4">
        <v>1</v>
      </c>
      <c r="G31" s="4">
        <v>1</v>
      </c>
      <c r="H31" s="4"/>
      <c r="I31" s="25">
        <f t="shared" ref="I31:I32" si="3">SUM(D31:E31)/2</f>
        <v>0.5</v>
      </c>
      <c r="K31" s="41"/>
      <c r="L31" s="41"/>
      <c r="M31" s="41"/>
    </row>
    <row r="32" spans="2:16" x14ac:dyDescent="0.3">
      <c r="B32" s="39"/>
      <c r="C32" s="22"/>
      <c r="D32" s="4"/>
      <c r="E32" s="4"/>
      <c r="F32" s="4"/>
      <c r="G32" s="4"/>
      <c r="H32" s="4"/>
      <c r="I32" s="25">
        <f t="shared" si="3"/>
        <v>0</v>
      </c>
    </row>
    <row r="33" spans="2:9" ht="15" thickBot="1" x14ac:dyDescent="0.35">
      <c r="B33" s="85"/>
      <c r="C33" s="23"/>
      <c r="D33" s="26"/>
      <c r="E33" s="26"/>
      <c r="F33" s="26"/>
      <c r="G33" s="26"/>
      <c r="H33" s="26"/>
      <c r="I33" s="2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ignoredErrors>
    <ignoredError sqref="I27:I32 I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2:O30"/>
  <sheetViews>
    <sheetView workbookViewId="0">
      <selection activeCell="K29" sqref="K29"/>
    </sheetView>
  </sheetViews>
  <sheetFormatPr defaultRowHeight="14.4" x14ac:dyDescent="0.3"/>
  <cols>
    <col min="5" max="5" width="18.33203125" customWidth="1"/>
    <col min="6" max="6" width="31.109375" customWidth="1"/>
    <col min="7" max="8" width="7.44140625" style="14" customWidth="1"/>
    <col min="9" max="9" width="7" style="14" customWidth="1"/>
    <col min="10" max="11" width="8.33203125" style="14" customWidth="1"/>
    <col min="12" max="12" width="9.109375" style="14"/>
    <col min="15" max="15" width="23.5546875" customWidth="1"/>
  </cols>
  <sheetData>
    <row r="2" spans="1:15" x14ac:dyDescent="0.3">
      <c r="B2" t="s">
        <v>16</v>
      </c>
      <c r="E2" t="s">
        <v>11</v>
      </c>
      <c r="F2">
        <f>J2+L5</f>
        <v>9.5</v>
      </c>
      <c r="I2" s="14" t="s">
        <v>10</v>
      </c>
    </row>
    <row r="4" spans="1:15" ht="28.8" x14ac:dyDescent="0.3">
      <c r="B4" t="s">
        <v>9</v>
      </c>
      <c r="C4" s="6">
        <f>SUM(C7:C9)</f>
        <v>0</v>
      </c>
      <c r="E4" s="18"/>
      <c r="F4" s="1" t="s">
        <v>8</v>
      </c>
      <c r="G4" s="2" t="s">
        <v>21</v>
      </c>
      <c r="H4" s="2" t="s">
        <v>22</v>
      </c>
      <c r="I4" s="2" t="s">
        <v>1</v>
      </c>
      <c r="J4" s="2" t="s">
        <v>2</v>
      </c>
      <c r="K4" s="2" t="s">
        <v>3</v>
      </c>
      <c r="L4" s="2" t="s">
        <v>4</v>
      </c>
    </row>
    <row r="5" spans="1:15" x14ac:dyDescent="0.3">
      <c r="C5" s="6"/>
      <c r="G5" s="15">
        <f>SUM(G6:G136)</f>
        <v>0</v>
      </c>
      <c r="H5" s="15">
        <f>SUM(H6:H136)</f>
        <v>19</v>
      </c>
      <c r="I5" s="15">
        <f>SUM(I6:I136)</f>
        <v>5</v>
      </c>
      <c r="J5" s="15">
        <f>SUM(J6:J136)</f>
        <v>5</v>
      </c>
      <c r="K5" s="15">
        <f>SUM(K6:K136)</f>
        <v>1</v>
      </c>
      <c r="L5" s="16">
        <f>SUM(L7:L51)</f>
        <v>9.5</v>
      </c>
      <c r="O5" s="9"/>
    </row>
    <row r="6" spans="1:15" ht="6" customHeight="1" x14ac:dyDescent="0.3">
      <c r="C6" s="6"/>
    </row>
    <row r="7" spans="1:15" x14ac:dyDescent="0.3">
      <c r="A7" s="7"/>
      <c r="C7" s="6"/>
      <c r="E7" s="9" t="s">
        <v>5</v>
      </c>
      <c r="F7" s="72" t="s">
        <v>14</v>
      </c>
      <c r="H7" s="14">
        <v>3</v>
      </c>
      <c r="I7" s="14">
        <v>1</v>
      </c>
      <c r="L7" s="14">
        <f>(G7+H7)/2</f>
        <v>1.5</v>
      </c>
      <c r="M7" s="10"/>
    </row>
    <row r="8" spans="1:15" x14ac:dyDescent="0.3">
      <c r="A8" s="7"/>
      <c r="C8" s="6"/>
      <c r="E8" s="9" t="s">
        <v>5</v>
      </c>
      <c r="F8" s="74" t="s">
        <v>59</v>
      </c>
      <c r="H8" s="14">
        <v>2</v>
      </c>
      <c r="L8" s="14">
        <f t="shared" ref="L8:L22" si="0">(G8+H8)/2</f>
        <v>1</v>
      </c>
    </row>
    <row r="9" spans="1:15" x14ac:dyDescent="0.3">
      <c r="A9" s="7"/>
      <c r="C9" s="6"/>
      <c r="E9" s="9" t="s">
        <v>5</v>
      </c>
      <c r="F9" t="s">
        <v>97</v>
      </c>
      <c r="H9" s="14">
        <v>1</v>
      </c>
      <c r="L9" s="14">
        <f t="shared" si="0"/>
        <v>0.5</v>
      </c>
    </row>
    <row r="10" spans="1:15" x14ac:dyDescent="0.3">
      <c r="A10" s="7"/>
      <c r="E10" s="41" t="s">
        <v>5</v>
      </c>
      <c r="F10" s="75" t="s">
        <v>91</v>
      </c>
      <c r="G10" s="71"/>
      <c r="H10" s="71">
        <v>2</v>
      </c>
      <c r="I10" s="71"/>
      <c r="J10" s="71"/>
      <c r="K10" s="71"/>
      <c r="L10" s="71">
        <f t="shared" si="0"/>
        <v>1</v>
      </c>
    </row>
    <row r="11" spans="1:15" x14ac:dyDescent="0.3">
      <c r="A11" s="7"/>
      <c r="E11" s="41"/>
    </row>
    <row r="12" spans="1:15" x14ac:dyDescent="0.3">
      <c r="A12" s="7"/>
      <c r="E12" s="41" t="s">
        <v>135</v>
      </c>
      <c r="F12" s="75" t="s">
        <v>92</v>
      </c>
      <c r="G12" s="71"/>
      <c r="H12" s="71">
        <v>2</v>
      </c>
      <c r="I12" s="71">
        <v>1</v>
      </c>
      <c r="J12" s="71">
        <v>1</v>
      </c>
      <c r="K12" s="71"/>
      <c r="L12" s="71">
        <f>(G12+H12)/2</f>
        <v>1</v>
      </c>
    </row>
    <row r="13" spans="1:15" x14ac:dyDescent="0.3">
      <c r="A13" s="7"/>
      <c r="E13" s="41" t="s">
        <v>135</v>
      </c>
      <c r="F13" s="75" t="s">
        <v>90</v>
      </c>
      <c r="G13" s="71"/>
      <c r="H13" s="71">
        <v>1</v>
      </c>
      <c r="I13" s="71"/>
      <c r="J13" s="71"/>
      <c r="K13" s="71"/>
      <c r="L13" s="71">
        <f>(G13+H13)/2</f>
        <v>0.5</v>
      </c>
    </row>
    <row r="14" spans="1:15" x14ac:dyDescent="0.3">
      <c r="E14" t="s">
        <v>57</v>
      </c>
      <c r="F14" s="72" t="s">
        <v>58</v>
      </c>
      <c r="H14" s="14">
        <v>1</v>
      </c>
      <c r="L14" s="14">
        <f t="shared" si="0"/>
        <v>0.5</v>
      </c>
    </row>
    <row r="15" spans="1:15" x14ac:dyDescent="0.3">
      <c r="E15" s="9"/>
      <c r="L15" s="14">
        <f t="shared" si="0"/>
        <v>0</v>
      </c>
    </row>
    <row r="16" spans="1:15" x14ac:dyDescent="0.3">
      <c r="E16" s="35" t="s">
        <v>20</v>
      </c>
      <c r="F16" s="72" t="s">
        <v>58</v>
      </c>
      <c r="G16" s="36"/>
      <c r="H16" s="36">
        <v>1</v>
      </c>
      <c r="I16" s="36"/>
      <c r="J16" s="36"/>
      <c r="K16" s="36"/>
      <c r="L16" s="14">
        <f t="shared" si="0"/>
        <v>0.5</v>
      </c>
    </row>
    <row r="17" spans="5:12" x14ac:dyDescent="0.3">
      <c r="E17" s="40" t="s">
        <v>15</v>
      </c>
      <c r="F17" s="76" t="s">
        <v>93</v>
      </c>
      <c r="G17" s="36"/>
      <c r="H17" s="36">
        <v>2</v>
      </c>
      <c r="I17" s="36">
        <v>1</v>
      </c>
      <c r="J17" s="36">
        <v>1</v>
      </c>
      <c r="K17" s="36"/>
      <c r="L17" s="14">
        <f t="shared" si="0"/>
        <v>1</v>
      </c>
    </row>
    <row r="18" spans="5:12" x14ac:dyDescent="0.3">
      <c r="E18" s="40" t="s">
        <v>15</v>
      </c>
      <c r="F18" s="12" t="s">
        <v>17</v>
      </c>
      <c r="G18" s="36"/>
      <c r="H18" s="36"/>
      <c r="I18" s="36">
        <v>1</v>
      </c>
      <c r="J18" s="36">
        <v>1</v>
      </c>
      <c r="K18" s="36"/>
      <c r="L18" s="14">
        <f t="shared" si="0"/>
        <v>0</v>
      </c>
    </row>
    <row r="19" spans="5:12" x14ac:dyDescent="0.3">
      <c r="E19" s="35" t="s">
        <v>15</v>
      </c>
      <c r="F19" s="12" t="s">
        <v>47</v>
      </c>
      <c r="G19" s="36"/>
      <c r="H19" s="36"/>
      <c r="I19" s="36"/>
      <c r="J19" s="36">
        <v>1</v>
      </c>
      <c r="K19" s="36">
        <v>1</v>
      </c>
      <c r="L19" s="14">
        <f t="shared" si="0"/>
        <v>0</v>
      </c>
    </row>
    <row r="20" spans="5:12" x14ac:dyDescent="0.3">
      <c r="E20" s="35" t="s">
        <v>36</v>
      </c>
      <c r="F20" s="76" t="s">
        <v>94</v>
      </c>
      <c r="G20" s="36"/>
      <c r="H20" s="36">
        <v>2</v>
      </c>
      <c r="I20" s="36">
        <v>1</v>
      </c>
      <c r="J20" s="36">
        <v>1</v>
      </c>
      <c r="K20" s="36"/>
      <c r="L20" s="36">
        <f t="shared" si="0"/>
        <v>1</v>
      </c>
    </row>
    <row r="21" spans="5:12" x14ac:dyDescent="0.3">
      <c r="E21" s="35" t="s">
        <v>36</v>
      </c>
      <c r="F21" s="76" t="s">
        <v>60</v>
      </c>
      <c r="G21" s="36"/>
      <c r="H21" s="36">
        <v>2</v>
      </c>
      <c r="I21" s="36"/>
      <c r="J21" s="36"/>
      <c r="K21" s="36"/>
      <c r="L21" s="36">
        <f t="shared" si="0"/>
        <v>1</v>
      </c>
    </row>
    <row r="22" spans="5:12" x14ac:dyDescent="0.3">
      <c r="L22" s="36">
        <f t="shared" si="0"/>
        <v>0</v>
      </c>
    </row>
    <row r="23" spans="5:12" x14ac:dyDescent="0.3">
      <c r="E23" s="41"/>
      <c r="F23" s="75"/>
      <c r="G23" s="71"/>
      <c r="H23" s="71"/>
      <c r="I23" s="71"/>
      <c r="J23" s="71"/>
      <c r="K23" s="71"/>
      <c r="L23" s="71"/>
    </row>
    <row r="24" spans="5:12" x14ac:dyDescent="0.3">
      <c r="E24" s="41"/>
      <c r="F24" s="75"/>
      <c r="G24" s="71"/>
      <c r="H24" s="71"/>
      <c r="I24" s="71"/>
      <c r="J24" s="71"/>
      <c r="K24" s="71"/>
      <c r="L24" s="71"/>
    </row>
    <row r="30" spans="5:12" x14ac:dyDescent="0.3">
      <c r="F30" s="4"/>
      <c r="G30" s="17"/>
      <c r="H30" s="17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House leMaistre</vt:lpstr>
      <vt:lpstr>House Solanus</vt:lpstr>
      <vt:lpstr>House Aeris</vt:lpstr>
      <vt:lpstr>The Roths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</cp:lastModifiedBy>
  <cp:lastPrinted>2022-07-01T12:38:49Z</cp:lastPrinted>
  <dcterms:created xsi:type="dcterms:W3CDTF">2020-06-01T13:36:01Z</dcterms:created>
  <dcterms:modified xsi:type="dcterms:W3CDTF">2022-07-14T13:09:48Z</dcterms:modified>
</cp:coreProperties>
</file>