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\OneDrive\Documents\Games\King Maker Revisted\Finances_files\"/>
    </mc:Choice>
  </mc:AlternateContent>
  <xr:revisionPtr revIDLastSave="0" documentId="13_ncr:1_{71372E88-FAC0-4549-AEE1-F43B4D648689}" xr6:coauthVersionLast="47" xr6:coauthVersionMax="47" xr10:uidLastSave="{00000000-0000-0000-0000-000000000000}"/>
  <bookViews>
    <workbookView xWindow="-108" yWindow="-108" windowWidth="23256" windowHeight="12576" xr2:uid="{639808A4-C44B-4C26-9FCF-DD0476143050}"/>
  </bookViews>
  <sheets>
    <sheet name="Varnhold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0" i="2" l="1"/>
  <c r="P60" i="2"/>
  <c r="I60" i="2"/>
  <c r="Z59" i="2"/>
  <c r="P59" i="2"/>
  <c r="I59" i="2"/>
  <c r="G33" i="2" l="1"/>
  <c r="G32" i="2"/>
  <c r="G7" i="2"/>
  <c r="I45" i="2"/>
  <c r="I46" i="2"/>
  <c r="P45" i="2"/>
  <c r="P46" i="2"/>
  <c r="Z45" i="2"/>
  <c r="Z46" i="2"/>
  <c r="I49" i="2"/>
  <c r="I50" i="2"/>
  <c r="P49" i="2"/>
  <c r="P50" i="2"/>
  <c r="Z49" i="2"/>
  <c r="Z50" i="2"/>
  <c r="I48" i="2"/>
  <c r="P48" i="2"/>
  <c r="Z48" i="2"/>
  <c r="P52" i="2"/>
  <c r="P51" i="2"/>
  <c r="P47" i="2"/>
  <c r="P44" i="2"/>
  <c r="Z52" i="2"/>
  <c r="Z51" i="2"/>
  <c r="Z47" i="2"/>
  <c r="Z44" i="2"/>
  <c r="I53" i="2"/>
  <c r="I52" i="2"/>
  <c r="I51" i="2"/>
  <c r="I47" i="2"/>
  <c r="I44" i="2"/>
  <c r="I43" i="2"/>
  <c r="D25" i="2"/>
  <c r="D26" i="2"/>
  <c r="D27" i="2"/>
  <c r="D28" i="2"/>
  <c r="Z56" i="2"/>
  <c r="P56" i="2"/>
  <c r="I56" i="2"/>
  <c r="Z55" i="2"/>
  <c r="P55" i="2"/>
  <c r="I55" i="2"/>
  <c r="Z53" i="2"/>
  <c r="P53" i="2"/>
  <c r="Z43" i="2"/>
  <c r="P43" i="2"/>
  <c r="G42" i="2" l="1"/>
  <c r="V6" i="2"/>
  <c r="W6" i="2"/>
  <c r="X6" i="2"/>
  <c r="Y6" i="2"/>
  <c r="U6" i="2"/>
  <c r="L6" i="2"/>
  <c r="M6" i="2"/>
  <c r="N6" i="2"/>
  <c r="O6" i="2"/>
  <c r="Q6" i="2"/>
  <c r="Q2" i="2" s="1"/>
  <c r="D32" i="2" s="1"/>
  <c r="K6" i="2"/>
  <c r="Z37" i="2"/>
  <c r="P37" i="2"/>
  <c r="I37" i="2"/>
  <c r="Z36" i="2"/>
  <c r="P36" i="2"/>
  <c r="I36" i="2"/>
  <c r="Z34" i="2"/>
  <c r="P34" i="2"/>
  <c r="I34" i="2"/>
  <c r="Z33" i="2"/>
  <c r="P33" i="2"/>
  <c r="I33" i="2"/>
  <c r="Z30" i="2"/>
  <c r="P30" i="2"/>
  <c r="I30" i="2"/>
  <c r="Z29" i="2"/>
  <c r="P29" i="2"/>
  <c r="I29" i="2"/>
  <c r="P20" i="2"/>
  <c r="P21" i="2"/>
  <c r="I12" i="2"/>
  <c r="I13" i="2"/>
  <c r="I14" i="2"/>
  <c r="I15" i="2"/>
  <c r="I16" i="2"/>
  <c r="I17" i="2"/>
  <c r="I18" i="2"/>
  <c r="I19" i="2"/>
  <c r="I20" i="2"/>
  <c r="I21" i="2"/>
  <c r="I10" i="2"/>
  <c r="I11" i="2"/>
  <c r="Z26" i="2"/>
  <c r="P26" i="2"/>
  <c r="I26" i="2"/>
  <c r="Z25" i="2"/>
  <c r="P25" i="2"/>
  <c r="I25" i="2"/>
  <c r="Z20" i="2"/>
  <c r="Z21" i="2"/>
  <c r="P11" i="2"/>
  <c r="P12" i="2"/>
  <c r="P13" i="2"/>
  <c r="P14" i="2"/>
  <c r="P15" i="2"/>
  <c r="P16" i="2"/>
  <c r="P17" i="2"/>
  <c r="P18" i="2"/>
  <c r="P19" i="2"/>
  <c r="P23" i="2"/>
  <c r="P24" i="2"/>
  <c r="P10" i="2"/>
  <c r="D36" i="2"/>
  <c r="D35" i="2"/>
  <c r="D34" i="2"/>
  <c r="D29" i="2"/>
  <c r="Z24" i="2"/>
  <c r="I24" i="2"/>
  <c r="Z23" i="2"/>
  <c r="I23" i="2"/>
  <c r="Z19" i="2"/>
  <c r="Z18" i="2"/>
  <c r="Z17" i="2"/>
  <c r="Z16" i="2"/>
  <c r="Z15" i="2"/>
  <c r="Z14" i="2"/>
  <c r="Z13" i="2"/>
  <c r="D14" i="2"/>
  <c r="D37" i="2" s="1"/>
  <c r="Z12" i="2"/>
  <c r="Z11" i="2"/>
  <c r="Z10" i="2"/>
  <c r="Z6" i="2" l="1"/>
  <c r="P6" i="2"/>
  <c r="D38" i="2"/>
  <c r="D39" i="2" s="1"/>
  <c r="I5" i="2"/>
  <c r="I6" i="2" s="1"/>
  <c r="H13" i="2"/>
  <c r="D17" i="2" l="1"/>
  <c r="N2" i="2"/>
  <c r="P2" i="2"/>
  <c r="O2" i="2"/>
  <c r="L2" i="2"/>
  <c r="M2" i="2"/>
  <c r="K2" i="2"/>
  <c r="D18" i="2" l="1"/>
  <c r="D19" i="2" s="1"/>
  <c r="D42" i="2" s="1"/>
  <c r="D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7" authorId="0" shapeId="0" xr:uid="{1566A373-B5FC-49C3-904E-14F8C213E788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Diplomacy OR Intimidation OR Bluff modifier
</t>
        </r>
      </text>
    </comment>
    <comment ref="B8" authorId="0" shapeId="0" xr:uid="{E269683B-05E3-4C83-A59B-952A0D1E9C1C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Knowledge:Local modifier</t>
        </r>
      </text>
    </comment>
    <comment ref="B9" authorId="0" shapeId="0" xr:uid="{96B4CCE9-DD75-4A12-9454-36AA91992D2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profession Merchant modifier</t>
        </r>
      </text>
    </comment>
    <comment ref="B11" authorId="0" shapeId="0" xr:uid="{CE4192D6-924C-4158-BCC5-18D7C43754C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Only if 'Religious Presence' is worth 4000 or more
Lawful +2, Neutral +1, No Temple 0, Chaotic -1</t>
        </r>
      </text>
    </comment>
    <comment ref="B12" authorId="0" shapeId="0" xr:uid="{61E50160-5997-4410-B991-0C4058A4A3EC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 Only if Defence = 5 or more 
Lawful +1, Good +1, Neutral 0, Chaotic -1, Evil -1</t>
        </r>
      </text>
    </comment>
  </commentList>
</comments>
</file>

<file path=xl/sharedStrings.xml><?xml version="1.0" encoding="utf-8"?>
<sst xmlns="http://schemas.openxmlformats.org/spreadsheetml/2006/main" count="163" uniqueCount="113">
  <si>
    <t>Overall Income</t>
  </si>
  <si>
    <t>Totals</t>
  </si>
  <si>
    <t>Owned by the Stonghold</t>
  </si>
  <si>
    <t>Owned by Investors</t>
  </si>
  <si>
    <t xml:space="preserve">Name </t>
  </si>
  <si>
    <t xml:space="preserve">Mod </t>
  </si>
  <si>
    <t>Buildings</t>
  </si>
  <si>
    <t>Economy</t>
  </si>
  <si>
    <t>Inn</t>
  </si>
  <si>
    <t>None</t>
  </si>
  <si>
    <t>Erastil</t>
  </si>
  <si>
    <t>Temple (chapel)</t>
  </si>
  <si>
    <t>Serai</t>
  </si>
  <si>
    <t>Total</t>
  </si>
  <si>
    <t xml:space="preserve"> Tannery</t>
  </si>
  <si>
    <t>Farm</t>
  </si>
  <si>
    <t>Brewery</t>
  </si>
  <si>
    <t>Watchtower</t>
  </si>
  <si>
    <t>Core Economy</t>
  </si>
  <si>
    <t>Investors Taxes.</t>
  </si>
  <si>
    <t>Roads</t>
  </si>
  <si>
    <t>Highways</t>
  </si>
  <si>
    <t>Canals</t>
  </si>
  <si>
    <t>Semi-Wilderness</t>
  </si>
  <si>
    <t>Rural</t>
  </si>
  <si>
    <t>Urban</t>
  </si>
  <si>
    <t>City Districts</t>
  </si>
  <si>
    <t>Subtotal</t>
  </si>
  <si>
    <t>Consumption Mods</t>
  </si>
  <si>
    <t>Stewardship</t>
  </si>
  <si>
    <t>Effective</t>
  </si>
  <si>
    <t>Income</t>
  </si>
  <si>
    <t>Econ</t>
  </si>
  <si>
    <t>Spec</t>
  </si>
  <si>
    <t>Tax rate</t>
  </si>
  <si>
    <t>Other</t>
  </si>
  <si>
    <t>Profitability</t>
  </si>
  <si>
    <t>carried Over</t>
  </si>
  <si>
    <t>Overall Size</t>
  </si>
  <si>
    <t>Loy</t>
  </si>
  <si>
    <t>Stab</t>
  </si>
  <si>
    <t>Def</t>
  </si>
  <si>
    <t>Cons</t>
  </si>
  <si>
    <t>Xp</t>
  </si>
  <si>
    <t>Council</t>
  </si>
  <si>
    <t>Approx Population</t>
  </si>
  <si>
    <t>Lord</t>
  </si>
  <si>
    <t>City Upgrades</t>
  </si>
  <si>
    <t>xxxx</t>
  </si>
  <si>
    <t>Do  Not Use This Row</t>
  </si>
  <si>
    <t>Do not affect size</t>
  </si>
  <si>
    <t>Fort</t>
  </si>
  <si>
    <t>Moderator</t>
  </si>
  <si>
    <t>Marshal</t>
  </si>
  <si>
    <t>Size: Max 20</t>
  </si>
  <si>
    <t>INCOME</t>
  </si>
  <si>
    <t>CONSUMPTION COSTS</t>
  </si>
  <si>
    <t>Number</t>
  </si>
  <si>
    <t>(3 slots max size 4)</t>
  </si>
  <si>
    <t>CONSUMPTION BONUSES</t>
  </si>
  <si>
    <t>Main District</t>
  </si>
  <si>
    <t>Varnhold Hinterland.</t>
  </si>
  <si>
    <t>Keep (Blockhouse)</t>
  </si>
  <si>
    <t>Granary (Grange)</t>
  </si>
  <si>
    <t>Clan Devale</t>
  </si>
  <si>
    <t>WSM</t>
  </si>
  <si>
    <t>Adoven</t>
  </si>
  <si>
    <t>(4 slots max size 6)</t>
  </si>
  <si>
    <t>Hammerhold</t>
  </si>
  <si>
    <t>Bladehold</t>
  </si>
  <si>
    <t>Silverhammer Village</t>
  </si>
  <si>
    <t>Iomedian Village</t>
  </si>
  <si>
    <t>Bladehold Hinterland.</t>
  </si>
  <si>
    <t>Kendrick</t>
  </si>
  <si>
    <t>Holy House</t>
  </si>
  <si>
    <t>Magistrate</t>
  </si>
  <si>
    <t>Chancellor</t>
  </si>
  <si>
    <t>Silverhold</t>
  </si>
  <si>
    <t>Kiera</t>
  </si>
  <si>
    <t>Tavern</t>
  </si>
  <si>
    <t>Alisa</t>
  </si>
  <si>
    <t>Jetty</t>
  </si>
  <si>
    <t>I mean it, it screws up formulae</t>
  </si>
  <si>
    <t xml:space="preserve"> Hamlet</t>
  </si>
  <si>
    <t>Hagrym (LG)</t>
  </si>
  <si>
    <t>Dom (NG)</t>
  </si>
  <si>
    <t>Tic Hucklebuckle (NG)</t>
  </si>
  <si>
    <t>Gt Shrine</t>
  </si>
  <si>
    <t>Thaddeus (LG)</t>
  </si>
  <si>
    <t>Tobias</t>
  </si>
  <si>
    <t>Local Base</t>
  </si>
  <si>
    <t>Shop</t>
  </si>
  <si>
    <t>Beatrix</t>
  </si>
  <si>
    <t>Graveyard</t>
  </si>
  <si>
    <t>Silverhold Hinterland.</t>
  </si>
  <si>
    <t>Lex</t>
  </si>
  <si>
    <t>Lakeside Town</t>
  </si>
  <si>
    <t>Abadar</t>
  </si>
  <si>
    <t>Chapel</t>
  </si>
  <si>
    <t xml:space="preserve"> - Shallop</t>
  </si>
  <si>
    <t>Town</t>
  </si>
  <si>
    <t>Varnhold</t>
  </si>
  <si>
    <t>Overall (NG) variance = 2</t>
  </si>
  <si>
    <t>_ 1x Mule Train</t>
  </si>
  <si>
    <t>Size</t>
  </si>
  <si>
    <t>Pop</t>
  </si>
  <si>
    <t>Lakehold</t>
  </si>
  <si>
    <t>Fortified Villa</t>
  </si>
  <si>
    <t>El'indre M'Taro</t>
  </si>
  <si>
    <t>El'indre Village</t>
  </si>
  <si>
    <t>Kindle Farm</t>
  </si>
  <si>
    <t>Tablet Farm</t>
  </si>
  <si>
    <t xml:space="preserve"> Blade Farm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</si>
</sst>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249977111117893"/>
        <bgColor indexed="64"/>
      </patternFill>
    </fill>
  </fills>
  <borders count="8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7F7F7F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/>
      <diagonal/>
    </border>
    <border>
      <left style="thin">
        <color rgb="FF7F7F7F"/>
      </left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/>
      <top style="medium">
        <color indexed="64"/>
      </top>
      <bottom style="thin">
        <color rgb="FF7F7F7F"/>
      </bottom>
      <diagonal/>
    </border>
    <border>
      <left style="medium">
        <color indexed="64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/>
      <right style="double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/>
      <right style="thin">
        <color rgb="FF7F7F7F"/>
      </right>
      <top style="medium">
        <color indexed="64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/>
      <diagonal/>
    </border>
    <border>
      <left/>
      <right style="medium">
        <color theme="4" tint="-0.249977111117893"/>
      </right>
      <top style="medium">
        <color theme="4" tint="-0.249977111117893"/>
      </top>
      <bottom/>
      <diagonal/>
    </border>
    <border>
      <left style="medium">
        <color theme="4" tint="-0.249977111117893"/>
      </left>
      <right/>
      <top/>
      <bottom/>
      <diagonal/>
    </border>
    <border>
      <left/>
      <right style="medium">
        <color theme="4" tint="-0.249977111117893"/>
      </right>
      <top/>
      <bottom/>
      <diagonal/>
    </border>
    <border>
      <left style="medium">
        <color theme="4" tint="-0.249977111117893"/>
      </left>
      <right/>
      <top style="medium">
        <color indexed="64"/>
      </top>
      <bottom/>
      <diagonal/>
    </border>
    <border>
      <left style="medium">
        <color theme="4" tint="-0.249977111117893"/>
      </left>
      <right/>
      <top/>
      <bottom style="medium">
        <color indexed="64"/>
      </bottom>
      <diagonal/>
    </border>
    <border>
      <left style="medium">
        <color theme="4" tint="-0.249977111117893"/>
      </left>
      <right/>
      <top/>
      <bottom style="medium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/>
      <right style="medium">
        <color theme="4" tint="-0.249977111117893"/>
      </right>
      <top/>
      <bottom style="medium">
        <color theme="4" tint="-0.249977111117893"/>
      </bottom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6" fillId="6" borderId="1" applyNumberFormat="0" applyAlignment="0" applyProtection="0"/>
    <xf numFmtId="0" fontId="1" fillId="7" borderId="2" applyNumberFormat="0" applyFont="0" applyAlignment="0" applyProtection="0"/>
    <xf numFmtId="0" fontId="1" fillId="8" borderId="0" applyNumberFormat="0" applyBorder="0" applyAlignment="0" applyProtection="0"/>
    <xf numFmtId="0" fontId="17" fillId="6" borderId="55" applyNumberFormat="0" applyAlignment="0" applyProtection="0"/>
  </cellStyleXfs>
  <cellXfs count="157">
    <xf numFmtId="0" fontId="0" fillId="0" borderId="0" xfId="0"/>
    <xf numFmtId="0" fontId="12" fillId="9" borderId="16" xfId="0" applyFont="1" applyFill="1" applyBorder="1"/>
    <xf numFmtId="0" fontId="12" fillId="9" borderId="18" xfId="0" applyFont="1" applyFill="1" applyBorder="1"/>
    <xf numFmtId="0" fontId="0" fillId="9" borderId="79" xfId="0" applyFill="1" applyBorder="1"/>
    <xf numFmtId="0" fontId="0" fillId="9" borderId="80" xfId="0" applyFill="1" applyBorder="1"/>
    <xf numFmtId="0" fontId="0" fillId="9" borderId="80" xfId="0" applyFill="1" applyBorder="1" applyAlignment="1">
      <alignment horizontal="center"/>
    </xf>
    <xf numFmtId="0" fontId="0" fillId="9" borderId="81" xfId="0" applyFill="1" applyBorder="1"/>
    <xf numFmtId="0" fontId="0" fillId="9" borderId="0" xfId="0" applyFill="1"/>
    <xf numFmtId="0" fontId="0" fillId="9" borderId="82" xfId="0" applyFill="1" applyBorder="1"/>
    <xf numFmtId="0" fontId="0" fillId="9" borderId="0" xfId="0" applyFill="1" applyBorder="1"/>
    <xf numFmtId="0" fontId="3" fillId="9" borderId="0" xfId="2" applyFill="1" applyBorder="1"/>
    <xf numFmtId="0" fontId="0" fillId="9" borderId="0" xfId="0" applyFill="1" applyBorder="1" applyAlignment="1">
      <alignment horizontal="center"/>
    </xf>
    <xf numFmtId="0" fontId="0" fillId="9" borderId="2" xfId="6" applyFont="1" applyFill="1" applyBorder="1"/>
    <xf numFmtId="0" fontId="0" fillId="9" borderId="4" xfId="6" applyFont="1" applyFill="1" applyBorder="1"/>
    <xf numFmtId="0" fontId="0" fillId="9" borderId="5" xfId="6" applyFont="1" applyFill="1" applyBorder="1"/>
    <xf numFmtId="0" fontId="0" fillId="9" borderId="6" xfId="6" applyFont="1" applyFill="1" applyBorder="1"/>
    <xf numFmtId="0" fontId="0" fillId="9" borderId="83" xfId="0" applyFill="1" applyBorder="1"/>
    <xf numFmtId="0" fontId="2" fillId="9" borderId="0" xfId="1" applyFill="1" applyBorder="1"/>
    <xf numFmtId="0" fontId="0" fillId="9" borderId="8" xfId="6" applyFont="1" applyFill="1" applyBorder="1"/>
    <xf numFmtId="0" fontId="0" fillId="9" borderId="9" xfId="6" applyFont="1" applyFill="1" applyBorder="1"/>
    <xf numFmtId="0" fontId="0" fillId="9" borderId="10" xfId="6" applyFont="1" applyFill="1" applyBorder="1"/>
    <xf numFmtId="0" fontId="0" fillId="9" borderId="0" xfId="0" applyFill="1" applyBorder="1" applyAlignment="1">
      <alignment horizontal="center"/>
    </xf>
    <xf numFmtId="0" fontId="4" fillId="9" borderId="11" xfId="3" applyFill="1" applyBorder="1"/>
    <xf numFmtId="0" fontId="4" fillId="9" borderId="51" xfId="3" applyFill="1" applyBorder="1" applyAlignment="1">
      <alignment horizontal="center"/>
    </xf>
    <xf numFmtId="0" fontId="0" fillId="9" borderId="12" xfId="0" applyFill="1" applyBorder="1"/>
    <xf numFmtId="0" fontId="7" fillId="9" borderId="12" xfId="0" applyFont="1" applyFill="1" applyBorder="1" applyAlignment="1">
      <alignment horizontal="center"/>
    </xf>
    <xf numFmtId="0" fontId="7" fillId="9" borderId="1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2" fontId="0" fillId="9" borderId="84" xfId="0" applyNumberFormat="1" applyFill="1" applyBorder="1" applyAlignment="1">
      <alignment horizontal="center"/>
    </xf>
    <xf numFmtId="0" fontId="0" fillId="9" borderId="13" xfId="0" applyFill="1" applyBorder="1"/>
    <xf numFmtId="0" fontId="4" fillId="9" borderId="52" xfId="3" applyFill="1" applyBorder="1"/>
    <xf numFmtId="0" fontId="4" fillId="9" borderId="40" xfId="3" applyFill="1" applyBorder="1" applyAlignment="1">
      <alignment horizontal="center"/>
    </xf>
    <xf numFmtId="2" fontId="0" fillId="9" borderId="82" xfId="0" applyNumberFormat="1" applyFill="1" applyBorder="1" applyAlignment="1">
      <alignment horizontal="center"/>
    </xf>
    <xf numFmtId="0" fontId="0" fillId="9" borderId="15" xfId="0" applyFill="1" applyBorder="1"/>
    <xf numFmtId="0" fontId="5" fillId="9" borderId="42" xfId="4" applyFill="1" applyBorder="1" applyAlignment="1">
      <alignment horizontal="center"/>
    </xf>
    <xf numFmtId="0" fontId="13" fillId="9" borderId="43" xfId="4" applyFont="1" applyFill="1" applyBorder="1"/>
    <xf numFmtId="0" fontId="5" fillId="9" borderId="44" xfId="4" applyFill="1" applyBorder="1"/>
    <xf numFmtId="0" fontId="5" fillId="9" borderId="50" xfId="4" applyFill="1" applyBorder="1"/>
    <xf numFmtId="0" fontId="5" fillId="9" borderId="33" xfId="4" applyFill="1" applyBorder="1"/>
    <xf numFmtId="0" fontId="0" fillId="9" borderId="14" xfId="0" applyFill="1" applyBorder="1"/>
    <xf numFmtId="0" fontId="5" fillId="9" borderId="43" xfId="4" applyFill="1" applyBorder="1"/>
    <xf numFmtId="0" fontId="13" fillId="9" borderId="33" xfId="4" applyFont="1" applyFill="1" applyBorder="1"/>
    <xf numFmtId="0" fontId="5" fillId="9" borderId="53" xfId="4" applyFill="1" applyBorder="1"/>
    <xf numFmtId="0" fontId="5" fillId="9" borderId="45" xfId="4" applyFill="1" applyBorder="1"/>
    <xf numFmtId="0" fontId="0" fillId="9" borderId="18" xfId="0" applyFill="1" applyBorder="1"/>
    <xf numFmtId="0" fontId="5" fillId="9" borderId="46" xfId="4" applyFill="1" applyBorder="1" applyAlignment="1">
      <alignment horizontal="center"/>
    </xf>
    <xf numFmtId="0" fontId="5" fillId="9" borderId="20" xfId="4" applyFill="1" applyBorder="1"/>
    <xf numFmtId="0" fontId="5" fillId="9" borderId="1" xfId="4" applyFill="1" applyBorder="1"/>
    <xf numFmtId="0" fontId="5" fillId="9" borderId="26" xfId="4" applyFill="1" applyBorder="1"/>
    <xf numFmtId="0" fontId="5" fillId="9" borderId="21" xfId="4" applyFill="1" applyBorder="1"/>
    <xf numFmtId="0" fontId="5" fillId="9" borderId="7" xfId="4" applyFill="1" applyBorder="1"/>
    <xf numFmtId="0" fontId="5" fillId="9" borderId="19" xfId="4" applyFill="1" applyBorder="1"/>
    <xf numFmtId="0" fontId="14" fillId="9" borderId="18" xfId="0" applyFont="1" applyFill="1" applyBorder="1"/>
    <xf numFmtId="0" fontId="5" fillId="9" borderId="27" xfId="4" applyFill="1" applyBorder="1" applyAlignment="1">
      <alignment horizontal="center"/>
    </xf>
    <xf numFmtId="0" fontId="5" fillId="9" borderId="27" xfId="4" applyFill="1" applyBorder="1"/>
    <xf numFmtId="0" fontId="5" fillId="9" borderId="47" xfId="4" applyFill="1" applyBorder="1"/>
    <xf numFmtId="0" fontId="5" fillId="9" borderId="29" xfId="4" applyFill="1" applyBorder="1"/>
    <xf numFmtId="0" fontId="5" fillId="9" borderId="36" xfId="4" applyFill="1" applyBorder="1"/>
    <xf numFmtId="0" fontId="5" fillId="9" borderId="48" xfId="4" applyFill="1" applyBorder="1"/>
    <xf numFmtId="0" fontId="5" fillId="9" borderId="54" xfId="4" applyFill="1" applyBorder="1"/>
    <xf numFmtId="0" fontId="5" fillId="9" borderId="49" xfId="4" applyFill="1" applyBorder="1"/>
    <xf numFmtId="0" fontId="0" fillId="9" borderId="18" xfId="0" applyFill="1" applyBorder="1" applyAlignment="1">
      <alignment horizontal="center"/>
    </xf>
    <xf numFmtId="0" fontId="12" fillId="9" borderId="0" xfId="0" applyFont="1" applyFill="1" applyBorder="1"/>
    <xf numFmtId="0" fontId="6" fillId="9" borderId="33" xfId="5" applyFill="1" applyBorder="1"/>
    <xf numFmtId="0" fontId="6" fillId="9" borderId="17" xfId="5" applyFill="1" applyBorder="1"/>
    <xf numFmtId="0" fontId="0" fillId="9" borderId="24" xfId="0" applyFill="1" applyBorder="1"/>
    <xf numFmtId="0" fontId="6" fillId="9" borderId="21" xfId="5" applyFill="1" applyBorder="1"/>
    <xf numFmtId="0" fontId="8" fillId="9" borderId="18" xfId="0" applyFont="1" applyFill="1" applyBorder="1"/>
    <xf numFmtId="0" fontId="8" fillId="9" borderId="0" xfId="0" applyFont="1" applyFill="1" applyBorder="1"/>
    <xf numFmtId="0" fontId="7" fillId="9" borderId="64" xfId="6" applyFont="1" applyFill="1" applyBorder="1"/>
    <xf numFmtId="0" fontId="7" fillId="9" borderId="76" xfId="6" applyFont="1" applyFill="1" applyBorder="1"/>
    <xf numFmtId="0" fontId="7" fillId="9" borderId="77" xfId="6" applyFont="1" applyFill="1" applyBorder="1"/>
    <xf numFmtId="0" fontId="7" fillId="9" borderId="78" xfId="6" applyFont="1" applyFill="1" applyBorder="1"/>
    <xf numFmtId="0" fontId="9" fillId="9" borderId="0" xfId="0" applyFont="1" applyFill="1" applyBorder="1"/>
    <xf numFmtId="0" fontId="0" fillId="9" borderId="72" xfId="6" applyFont="1" applyFill="1" applyBorder="1"/>
    <xf numFmtId="0" fontId="9" fillId="9" borderId="73" xfId="6" applyFont="1" applyFill="1" applyBorder="1"/>
    <xf numFmtId="0" fontId="0" fillId="9" borderId="74" xfId="6" applyFont="1" applyFill="1" applyBorder="1"/>
    <xf numFmtId="0" fontId="0" fillId="9" borderId="75" xfId="6" applyFont="1" applyFill="1" applyBorder="1"/>
    <xf numFmtId="0" fontId="0" fillId="9" borderId="3" xfId="0" applyFill="1" applyBorder="1"/>
    <xf numFmtId="0" fontId="0" fillId="9" borderId="70" xfId="6" applyFont="1" applyFill="1" applyBorder="1"/>
    <xf numFmtId="0" fontId="0" fillId="9" borderId="68" xfId="6" applyFont="1" applyFill="1" applyBorder="1"/>
    <xf numFmtId="0" fontId="0" fillId="9" borderId="65" xfId="6" applyFont="1" applyFill="1" applyBorder="1"/>
    <xf numFmtId="0" fontId="0" fillId="9" borderId="85" xfId="0" applyFill="1" applyBorder="1"/>
    <xf numFmtId="0" fontId="0" fillId="9" borderId="28" xfId="0" applyFill="1" applyBorder="1"/>
    <xf numFmtId="0" fontId="0" fillId="9" borderId="29" xfId="0" applyFill="1" applyBorder="1"/>
    <xf numFmtId="0" fontId="6" fillId="9" borderId="30" xfId="5" applyFill="1" applyBorder="1"/>
    <xf numFmtId="0" fontId="8" fillId="9" borderId="71" xfId="6" applyFont="1" applyFill="1" applyBorder="1"/>
    <xf numFmtId="0" fontId="8" fillId="9" borderId="69" xfId="6" applyFont="1" applyFill="1" applyBorder="1"/>
    <xf numFmtId="0" fontId="8" fillId="9" borderId="66" xfId="6" applyFont="1" applyFill="1" applyBorder="1"/>
    <xf numFmtId="0" fontId="0" fillId="9" borderId="67" xfId="6" applyFont="1" applyFill="1" applyBorder="1"/>
    <xf numFmtId="0" fontId="1" fillId="9" borderId="0" xfId="7" applyFill="1" applyBorder="1"/>
    <xf numFmtId="0" fontId="1" fillId="9" borderId="29" xfId="7" applyFill="1" applyBorder="1"/>
    <xf numFmtId="0" fontId="0" fillId="9" borderId="16" xfId="0" applyFill="1" applyBorder="1"/>
    <xf numFmtId="0" fontId="12" fillId="9" borderId="28" xfId="0" applyFont="1" applyFill="1" applyBorder="1"/>
    <xf numFmtId="0" fontId="6" fillId="9" borderId="36" xfId="5" applyFill="1" applyBorder="1"/>
    <xf numFmtId="0" fontId="0" fillId="9" borderId="27" xfId="0" applyFill="1" applyBorder="1"/>
    <xf numFmtId="0" fontId="0" fillId="9" borderId="22" xfId="0" applyFill="1" applyBorder="1"/>
    <xf numFmtId="0" fontId="0" fillId="9" borderId="23" xfId="0" applyFill="1" applyBorder="1"/>
    <xf numFmtId="0" fontId="0" fillId="9" borderId="25" xfId="0" applyFill="1" applyBorder="1"/>
    <xf numFmtId="0" fontId="16" fillId="9" borderId="24" xfId="0" applyFont="1" applyFill="1" applyBorder="1"/>
    <xf numFmtId="0" fontId="0" fillId="9" borderId="24" xfId="0" applyFill="1" applyBorder="1" applyAlignment="1">
      <alignment horizontal="center"/>
    </xf>
    <xf numFmtId="0" fontId="12" fillId="9" borderId="11" xfId="0" applyFont="1" applyFill="1" applyBorder="1"/>
    <xf numFmtId="0" fontId="12" fillId="9" borderId="12" xfId="0" applyFont="1" applyFill="1" applyBorder="1"/>
    <xf numFmtId="0" fontId="0" fillId="9" borderId="11" xfId="0" applyFill="1" applyBorder="1"/>
    <xf numFmtId="0" fontId="0" fillId="9" borderId="34" xfId="0" applyFill="1" applyBorder="1"/>
    <xf numFmtId="0" fontId="0" fillId="9" borderId="35" xfId="0" applyFill="1" applyBorder="1"/>
    <xf numFmtId="0" fontId="7" fillId="9" borderId="16" xfId="0" applyFont="1" applyFill="1" applyBorder="1"/>
    <xf numFmtId="0" fontId="0" fillId="9" borderId="16" xfId="0" applyFill="1" applyBorder="1" applyAlignment="1">
      <alignment horizontal="center"/>
    </xf>
    <xf numFmtId="0" fontId="5" fillId="9" borderId="34" xfId="4" applyFill="1" applyBorder="1"/>
    <xf numFmtId="0" fontId="0" fillId="9" borderId="37" xfId="0" applyFill="1" applyBorder="1"/>
    <xf numFmtId="0" fontId="1" fillId="9" borderId="37" xfId="7" applyFill="1" applyBorder="1"/>
    <xf numFmtId="0" fontId="1" fillId="9" borderId="3" xfId="7" applyFill="1" applyBorder="1"/>
    <xf numFmtId="0" fontId="1" fillId="9" borderId="39" xfId="7" applyFill="1" applyBorder="1"/>
    <xf numFmtId="0" fontId="7" fillId="9" borderId="22" xfId="0" applyFont="1" applyFill="1" applyBorder="1"/>
    <xf numFmtId="0" fontId="14" fillId="9" borderId="11" xfId="0" applyFont="1" applyFill="1" applyBorder="1"/>
    <xf numFmtId="0" fontId="2" fillId="9" borderId="3" xfId="1" applyFill="1" applyBorder="1"/>
    <xf numFmtId="0" fontId="16" fillId="9" borderId="18" xfId="0" applyFont="1" applyFill="1" applyBorder="1"/>
    <xf numFmtId="0" fontId="12" fillId="9" borderId="14" xfId="0" applyFont="1" applyFill="1" applyBorder="1"/>
    <xf numFmtId="0" fontId="6" fillId="9" borderId="18" xfId="5" applyFill="1" applyBorder="1"/>
    <xf numFmtId="0" fontId="17" fillId="9" borderId="56" xfId="8" applyFill="1" applyBorder="1"/>
    <xf numFmtId="0" fontId="17" fillId="9" borderId="57" xfId="8" applyFill="1" applyBorder="1"/>
    <xf numFmtId="0" fontId="17" fillId="9" borderId="58" xfId="8" applyFill="1" applyBorder="1"/>
    <xf numFmtId="0" fontId="17" fillId="9" borderId="59" xfId="8" applyFill="1" applyBorder="1"/>
    <xf numFmtId="0" fontId="17" fillId="9" borderId="55" xfId="8" applyFill="1" applyBorder="1"/>
    <xf numFmtId="0" fontId="17" fillId="9" borderId="60" xfId="8" applyFill="1" applyBorder="1"/>
    <xf numFmtId="0" fontId="17" fillId="9" borderId="61" xfId="8" applyFill="1" applyBorder="1"/>
    <xf numFmtId="0" fontId="17" fillId="9" borderId="62" xfId="8" applyFill="1" applyBorder="1"/>
    <xf numFmtId="0" fontId="17" fillId="9" borderId="63" xfId="8" applyFill="1" applyBorder="1"/>
    <xf numFmtId="0" fontId="0" fillId="9" borderId="86" xfId="0" applyFill="1" applyBorder="1"/>
    <xf numFmtId="0" fontId="0" fillId="9" borderId="87" xfId="0" applyFill="1" applyBorder="1"/>
    <xf numFmtId="0" fontId="0" fillId="9" borderId="88" xfId="0" applyFill="1" applyBorder="1"/>
    <xf numFmtId="0" fontId="0" fillId="9" borderId="64" xfId="0" applyFill="1" applyBorder="1"/>
    <xf numFmtId="0" fontId="1" fillId="9" borderId="28" xfId="7" applyFill="1" applyBorder="1"/>
    <xf numFmtId="0" fontId="15" fillId="9" borderId="11" xfId="0" applyFont="1" applyFill="1" applyBorder="1"/>
    <xf numFmtId="0" fontId="15" fillId="9" borderId="14" xfId="0" applyFont="1" applyFill="1" applyBorder="1"/>
    <xf numFmtId="0" fontId="6" fillId="9" borderId="35" xfId="5" applyFill="1" applyBorder="1"/>
    <xf numFmtId="0" fontId="1" fillId="9" borderId="38" xfId="7" applyFill="1" applyBorder="1"/>
    <xf numFmtId="0" fontId="14" fillId="9" borderId="1" xfId="5" applyFont="1" applyFill="1" applyBorder="1"/>
    <xf numFmtId="0" fontId="14" fillId="9" borderId="26" xfId="5" applyFont="1" applyFill="1" applyBorder="1"/>
    <xf numFmtId="0" fontId="8" fillId="9" borderId="29" xfId="0" applyFont="1" applyFill="1" applyBorder="1"/>
    <xf numFmtId="0" fontId="14" fillId="9" borderId="31" xfId="5" applyFont="1" applyFill="1" applyBorder="1"/>
    <xf numFmtId="0" fontId="14" fillId="9" borderId="32" xfId="5" applyFont="1" applyFill="1" applyBorder="1"/>
    <xf numFmtId="0" fontId="14" fillId="9" borderId="35" xfId="5" applyFont="1" applyFill="1" applyBorder="1"/>
    <xf numFmtId="0" fontId="14" fillId="9" borderId="15" xfId="5" applyFont="1" applyFill="1" applyBorder="1"/>
    <xf numFmtId="0" fontId="14" fillId="9" borderId="41" xfId="5" applyFont="1" applyFill="1" applyBorder="1"/>
    <xf numFmtId="0" fontId="14" fillId="9" borderId="33" xfId="5" applyFont="1" applyFill="1" applyBorder="1"/>
    <xf numFmtId="0" fontId="14" fillId="9" borderId="21" xfId="5" applyFont="1" applyFill="1" applyBorder="1"/>
    <xf numFmtId="0" fontId="8" fillId="9" borderId="23" xfId="0" applyFont="1" applyFill="1" applyBorder="1"/>
    <xf numFmtId="0" fontId="14" fillId="9" borderId="36" xfId="5" applyFont="1" applyFill="1" applyBorder="1"/>
    <xf numFmtId="0" fontId="8" fillId="9" borderId="12" xfId="0" applyFont="1" applyFill="1" applyBorder="1"/>
    <xf numFmtId="0" fontId="8" fillId="9" borderId="25" xfId="0" applyFont="1" applyFill="1" applyBorder="1"/>
    <xf numFmtId="0" fontId="8" fillId="9" borderId="13" xfId="0" applyFont="1" applyFill="1" applyBorder="1"/>
    <xf numFmtId="0" fontId="8" fillId="9" borderId="33" xfId="4" applyFont="1" applyFill="1" applyBorder="1"/>
    <xf numFmtId="0" fontId="8" fillId="9" borderId="21" xfId="4" applyFont="1" applyFill="1" applyBorder="1"/>
    <xf numFmtId="0" fontId="8" fillId="9" borderId="36" xfId="4" applyFont="1" applyFill="1" applyBorder="1"/>
    <xf numFmtId="0" fontId="14" fillId="9" borderId="17" xfId="5" applyFont="1" applyFill="1" applyBorder="1"/>
    <xf numFmtId="0" fontId="14" fillId="9" borderId="30" xfId="5" applyFont="1" applyFill="1" applyBorder="1"/>
  </cellXfs>
  <cellStyles count="9">
    <cellStyle name="20% - Accent1" xfId="7" builtinId="30"/>
    <cellStyle name="Bad" xfId="2" builtinId="27"/>
    <cellStyle name="Calculation" xfId="5" builtinId="22"/>
    <cellStyle name="Good" xfId="1" builtinId="26"/>
    <cellStyle name="Input" xfId="4" builtinId="20"/>
    <cellStyle name="Neutral" xfId="3" builtinId="28"/>
    <cellStyle name="Normal" xfId="0" builtinId="0"/>
    <cellStyle name="Note" xfId="6" builtinId="10"/>
    <cellStyle name="Output" xfId="8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44F31-AF0E-479E-9383-F530CED13F7B}">
  <dimension ref="A1:AF62"/>
  <sheetViews>
    <sheetView tabSelected="1" zoomScale="58" zoomScaleNormal="58" workbookViewId="0">
      <selection activeCell="AE40" sqref="AE40"/>
    </sheetView>
  </sheetViews>
  <sheetFormatPr defaultRowHeight="14.4" x14ac:dyDescent="0.3"/>
  <cols>
    <col min="1" max="1" width="8.88671875" style="7"/>
    <col min="2" max="2" width="13.109375" style="7" customWidth="1"/>
    <col min="3" max="3" width="24.88671875" style="7" customWidth="1"/>
    <col min="4" max="4" width="8.88671875" style="7"/>
    <col min="5" max="5" width="6.21875" style="7" customWidth="1"/>
    <col min="6" max="6" width="8.88671875" style="7"/>
    <col min="7" max="7" width="5.109375" style="7" customWidth="1"/>
    <col min="8" max="8" width="20.33203125" style="7" customWidth="1"/>
    <col min="9" max="9" width="10.77734375" style="7" customWidth="1"/>
    <col min="10" max="10" width="24.33203125" style="7" customWidth="1"/>
    <col min="11" max="11" width="7.21875" style="7" customWidth="1"/>
    <col min="12" max="15" width="7.6640625" style="7" customWidth="1"/>
    <col min="16" max="16" width="11.109375" style="7" customWidth="1"/>
    <col min="17" max="17" width="9.21875" style="7" customWidth="1"/>
    <col min="18" max="18" width="3.109375" style="7" customWidth="1"/>
    <col min="19" max="19" width="18.33203125" style="7" customWidth="1"/>
    <col min="20" max="20" width="28.88671875" style="7" customWidth="1"/>
    <col min="21" max="21" width="9.5546875" style="7" customWidth="1"/>
    <col min="22" max="25" width="8.44140625" style="7" customWidth="1"/>
    <col min="26" max="26" width="10" style="7" customWidth="1"/>
    <col min="27" max="16384" width="8.88671875" style="7"/>
  </cols>
  <sheetData>
    <row r="1" spans="1:32" ht="15" thickBot="1" x14ac:dyDescent="0.35">
      <c r="A1" s="3"/>
      <c r="B1" s="4"/>
      <c r="C1" s="4"/>
      <c r="D1" s="4"/>
      <c r="E1" s="4"/>
      <c r="F1" s="4"/>
      <c r="G1" s="4"/>
      <c r="H1" s="4"/>
      <c r="I1" s="5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6"/>
    </row>
    <row r="2" spans="1:32" x14ac:dyDescent="0.3">
      <c r="A2" s="8"/>
      <c r="B2" s="9"/>
      <c r="C2" s="10" t="s">
        <v>0</v>
      </c>
      <c r="D2" s="10">
        <f>D42+D3+D4</f>
        <v>5.2</v>
      </c>
      <c r="E2" s="9"/>
      <c r="F2" s="9"/>
      <c r="G2" s="9"/>
      <c r="H2" s="9"/>
      <c r="I2" s="11"/>
      <c r="J2" s="12" t="s">
        <v>1</v>
      </c>
      <c r="K2" s="137">
        <f t="shared" ref="K2:P2" si="0">K6+U6</f>
        <v>11</v>
      </c>
      <c r="L2" s="137">
        <f t="shared" si="0"/>
        <v>15</v>
      </c>
      <c r="M2" s="137">
        <f t="shared" si="0"/>
        <v>15</v>
      </c>
      <c r="N2" s="137">
        <f t="shared" si="0"/>
        <v>14</v>
      </c>
      <c r="O2" s="137">
        <f t="shared" si="0"/>
        <v>9</v>
      </c>
      <c r="P2" s="137">
        <f t="shared" si="0"/>
        <v>13</v>
      </c>
      <c r="Q2" s="137">
        <f>Q6</f>
        <v>0</v>
      </c>
      <c r="R2" s="9"/>
      <c r="S2" s="9"/>
      <c r="T2" s="9"/>
      <c r="U2" s="9"/>
      <c r="V2" s="9"/>
      <c r="W2" s="9"/>
      <c r="X2" s="13" t="s">
        <v>34</v>
      </c>
      <c r="Y2" s="14"/>
      <c r="Z2" s="15">
        <v>0.2</v>
      </c>
      <c r="AA2" s="16"/>
    </row>
    <row r="3" spans="1:32" ht="15" thickBot="1" x14ac:dyDescent="0.35">
      <c r="A3" s="8"/>
      <c r="B3" s="9"/>
      <c r="C3" s="17" t="s">
        <v>35</v>
      </c>
      <c r="D3" s="17"/>
      <c r="E3" s="9"/>
      <c r="F3" s="9"/>
      <c r="G3" s="9"/>
      <c r="H3" s="9"/>
      <c r="I3" s="11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18" t="s">
        <v>36</v>
      </c>
      <c r="Y3" s="19"/>
      <c r="Z3" s="20">
        <v>0.5</v>
      </c>
      <c r="AA3" s="16"/>
    </row>
    <row r="4" spans="1:32" ht="15" thickBot="1" x14ac:dyDescent="0.35">
      <c r="A4" s="8"/>
      <c r="B4" s="9"/>
      <c r="C4" s="17" t="s">
        <v>37</v>
      </c>
      <c r="D4" s="17">
        <v>0</v>
      </c>
      <c r="E4" s="9"/>
      <c r="F4" s="9"/>
      <c r="G4" s="9"/>
      <c r="H4" s="9"/>
      <c r="I4" s="11"/>
      <c r="J4" s="9" t="s">
        <v>2</v>
      </c>
      <c r="K4" s="9"/>
      <c r="L4" s="9"/>
      <c r="M4" s="9"/>
      <c r="N4" s="9"/>
      <c r="O4" s="9"/>
      <c r="P4" s="9"/>
      <c r="Q4" s="9"/>
      <c r="R4" s="9"/>
      <c r="S4" s="9" t="s">
        <v>3</v>
      </c>
      <c r="T4" s="9"/>
      <c r="U4" s="21" t="s">
        <v>7</v>
      </c>
      <c r="V4" s="21"/>
      <c r="W4" s="9"/>
      <c r="X4" s="9"/>
      <c r="Y4" s="9"/>
      <c r="Z4" s="9"/>
      <c r="AA4" s="16"/>
    </row>
    <row r="5" spans="1:32" ht="15" thickBot="1" x14ac:dyDescent="0.35">
      <c r="A5" s="8"/>
      <c r="B5" s="9"/>
      <c r="C5" s="9"/>
      <c r="D5" s="9"/>
      <c r="E5" s="9"/>
      <c r="F5" s="9"/>
      <c r="G5" s="9"/>
      <c r="H5" s="22" t="s">
        <v>38</v>
      </c>
      <c r="I5" s="23">
        <f>SUM(I8:I107)</f>
        <v>35</v>
      </c>
      <c r="J5" s="24" t="s">
        <v>6</v>
      </c>
      <c r="K5" s="25" t="s">
        <v>33</v>
      </c>
      <c r="L5" s="26" t="s">
        <v>32</v>
      </c>
      <c r="M5" s="26" t="s">
        <v>39</v>
      </c>
      <c r="N5" s="26" t="s">
        <v>40</v>
      </c>
      <c r="O5" s="26" t="s">
        <v>41</v>
      </c>
      <c r="P5" s="26" t="s">
        <v>31</v>
      </c>
      <c r="Q5" s="26" t="s">
        <v>42</v>
      </c>
      <c r="R5" s="24"/>
      <c r="S5" s="24" t="s">
        <v>6</v>
      </c>
      <c r="T5" s="24"/>
      <c r="U5" s="25" t="s">
        <v>33</v>
      </c>
      <c r="V5" s="26" t="s">
        <v>32</v>
      </c>
      <c r="W5" s="26" t="s">
        <v>39</v>
      </c>
      <c r="X5" s="26" t="s">
        <v>40</v>
      </c>
      <c r="Y5" s="26" t="s">
        <v>41</v>
      </c>
      <c r="Z5" s="27" t="s">
        <v>31</v>
      </c>
      <c r="AA5" s="16"/>
    </row>
    <row r="6" spans="1:32" ht="15" thickBot="1" x14ac:dyDescent="0.35">
      <c r="A6" s="28" t="s">
        <v>43</v>
      </c>
      <c r="B6" s="24" t="s">
        <v>44</v>
      </c>
      <c r="C6" s="24" t="s">
        <v>4</v>
      </c>
      <c r="D6" s="29" t="s">
        <v>5</v>
      </c>
      <c r="E6" s="9"/>
      <c r="F6" s="9"/>
      <c r="G6" s="9"/>
      <c r="H6" s="30" t="s">
        <v>45</v>
      </c>
      <c r="I6" s="31">
        <f>I5*50</f>
        <v>1750</v>
      </c>
      <c r="J6" s="9"/>
      <c r="K6" s="144">
        <f t="shared" ref="K6:Q6" si="1">SUM(K7:K167)</f>
        <v>0</v>
      </c>
      <c r="L6" s="144">
        <f t="shared" si="1"/>
        <v>3</v>
      </c>
      <c r="M6" s="144">
        <f t="shared" si="1"/>
        <v>5</v>
      </c>
      <c r="N6" s="144">
        <f t="shared" si="1"/>
        <v>7</v>
      </c>
      <c r="O6" s="144">
        <f t="shared" si="1"/>
        <v>6</v>
      </c>
      <c r="P6" s="144">
        <f t="shared" si="1"/>
        <v>1.5</v>
      </c>
      <c r="Q6" s="144">
        <f t="shared" si="1"/>
        <v>0</v>
      </c>
      <c r="R6" s="9"/>
      <c r="S6" s="9"/>
      <c r="T6" s="9"/>
      <c r="U6" s="144">
        <f t="shared" ref="U6:Z6" si="2">SUM(U7:U167)</f>
        <v>11</v>
      </c>
      <c r="V6" s="144">
        <f t="shared" si="2"/>
        <v>12</v>
      </c>
      <c r="W6" s="144">
        <f t="shared" si="2"/>
        <v>10</v>
      </c>
      <c r="X6" s="144">
        <f t="shared" si="2"/>
        <v>7</v>
      </c>
      <c r="Y6" s="144">
        <f t="shared" si="2"/>
        <v>3</v>
      </c>
      <c r="Z6" s="144">
        <f t="shared" si="2"/>
        <v>11.5</v>
      </c>
      <c r="AA6" s="16"/>
    </row>
    <row r="7" spans="1:32" ht="15.6" thickTop="1" thickBot="1" x14ac:dyDescent="0.35">
      <c r="A7" s="32"/>
      <c r="B7" s="9" t="s">
        <v>46</v>
      </c>
      <c r="C7" s="9" t="s">
        <v>85</v>
      </c>
      <c r="D7" s="33">
        <v>7</v>
      </c>
      <c r="E7" s="9"/>
      <c r="F7" s="9" t="s">
        <v>104</v>
      </c>
      <c r="G7" s="9">
        <f>SUM(I7:I26)</f>
        <v>21</v>
      </c>
      <c r="H7" s="1" t="s">
        <v>47</v>
      </c>
      <c r="I7" s="34" t="s">
        <v>48</v>
      </c>
      <c r="J7" s="35" t="s">
        <v>49</v>
      </c>
      <c r="K7" s="36" t="s">
        <v>82</v>
      </c>
      <c r="L7" s="36"/>
      <c r="M7" s="36"/>
      <c r="N7" s="36"/>
      <c r="O7" s="37"/>
      <c r="P7" s="38"/>
      <c r="Q7" s="38"/>
      <c r="R7" s="39"/>
      <c r="S7" s="40"/>
      <c r="T7" s="41" t="s">
        <v>49</v>
      </c>
      <c r="U7" s="42"/>
      <c r="V7" s="36" t="s">
        <v>82</v>
      </c>
      <c r="W7" s="36"/>
      <c r="X7" s="36"/>
      <c r="Y7" s="43"/>
      <c r="Z7" s="152"/>
      <c r="AA7" s="16"/>
    </row>
    <row r="8" spans="1:32" x14ac:dyDescent="0.3">
      <c r="A8" s="32"/>
      <c r="B8" s="9" t="s">
        <v>75</v>
      </c>
      <c r="C8" s="9" t="s">
        <v>86</v>
      </c>
      <c r="D8" s="33">
        <v>12</v>
      </c>
      <c r="E8" s="9"/>
      <c r="F8" s="9" t="s">
        <v>105</v>
      </c>
      <c r="G8" s="9"/>
      <c r="H8" s="44" t="s">
        <v>50</v>
      </c>
      <c r="I8" s="45" t="s">
        <v>48</v>
      </c>
      <c r="J8" s="46"/>
      <c r="K8" s="47"/>
      <c r="L8" s="47"/>
      <c r="M8" s="47"/>
      <c r="N8" s="47"/>
      <c r="O8" s="48"/>
      <c r="P8" s="49"/>
      <c r="Q8" s="49"/>
      <c r="R8" s="39"/>
      <c r="S8" s="46"/>
      <c r="T8" s="49"/>
      <c r="U8" s="50"/>
      <c r="V8" s="47"/>
      <c r="W8" s="47"/>
      <c r="X8" s="47"/>
      <c r="Y8" s="51"/>
      <c r="Z8" s="153"/>
      <c r="AA8" s="16"/>
    </row>
    <row r="9" spans="1:32" ht="15" thickBot="1" x14ac:dyDescent="0.35">
      <c r="A9" s="32"/>
      <c r="B9" s="9" t="s">
        <v>76</v>
      </c>
      <c r="C9" s="9" t="s">
        <v>84</v>
      </c>
      <c r="D9" s="33">
        <v>13</v>
      </c>
      <c r="E9" s="9"/>
      <c r="F9" s="9"/>
      <c r="G9" s="9"/>
      <c r="H9" s="52" t="s">
        <v>101</v>
      </c>
      <c r="I9" s="53"/>
      <c r="J9" s="54"/>
      <c r="K9" s="55"/>
      <c r="L9" s="55"/>
      <c r="M9" s="55"/>
      <c r="N9" s="55"/>
      <c r="O9" s="56"/>
      <c r="P9" s="57"/>
      <c r="Q9" s="57"/>
      <c r="R9" s="39"/>
      <c r="S9" s="58"/>
      <c r="T9" s="57"/>
      <c r="U9" s="59"/>
      <c r="V9" s="55"/>
      <c r="W9" s="55"/>
      <c r="X9" s="55"/>
      <c r="Y9" s="60"/>
      <c r="Z9" s="154"/>
      <c r="AA9" s="16"/>
    </row>
    <row r="10" spans="1:32" x14ac:dyDescent="0.3">
      <c r="A10" s="8"/>
      <c r="B10" s="9"/>
      <c r="C10" s="9"/>
      <c r="D10" s="33"/>
      <c r="E10" s="9"/>
      <c r="F10" s="9"/>
      <c r="G10" s="9"/>
      <c r="H10" s="2" t="s">
        <v>60</v>
      </c>
      <c r="I10" s="61">
        <f>MAX(L10:O10)+MAX(V10:Y10)</f>
        <v>0</v>
      </c>
      <c r="J10" s="62"/>
      <c r="K10" s="62"/>
      <c r="L10" s="62"/>
      <c r="M10" s="62"/>
      <c r="N10" s="62"/>
      <c r="O10" s="62"/>
      <c r="P10" s="145">
        <f>(K10+L10)*$Z$3</f>
        <v>0</v>
      </c>
      <c r="Q10" s="64"/>
      <c r="R10" s="39"/>
      <c r="S10" s="65"/>
      <c r="T10" s="65"/>
      <c r="U10" s="9"/>
      <c r="V10" s="9"/>
      <c r="W10" s="9"/>
      <c r="X10" s="9"/>
      <c r="Y10" s="29"/>
      <c r="Z10" s="155">
        <f>(U10+V10)*$Z$3</f>
        <v>0</v>
      </c>
      <c r="AA10" s="16"/>
    </row>
    <row r="11" spans="1:32" ht="15" thickBot="1" x14ac:dyDescent="0.35">
      <c r="A11" s="8"/>
      <c r="B11" s="9" t="s">
        <v>52</v>
      </c>
      <c r="C11" s="9" t="s">
        <v>9</v>
      </c>
      <c r="D11" s="33"/>
      <c r="E11" s="9"/>
      <c r="F11" s="9"/>
      <c r="G11" s="9"/>
      <c r="H11" s="2"/>
      <c r="I11" s="61">
        <f>MAX(L11:O11)+MAX(V11:Y11)</f>
        <v>6</v>
      </c>
      <c r="J11" s="9" t="s">
        <v>62</v>
      </c>
      <c r="K11" s="9"/>
      <c r="L11" s="9"/>
      <c r="M11" s="9">
        <v>1</v>
      </c>
      <c r="N11" s="9">
        <v>2</v>
      </c>
      <c r="O11" s="9">
        <v>4</v>
      </c>
      <c r="P11" s="146">
        <f t="shared" ref="P11:P24" si="3">(K11+L11)*$Z$3</f>
        <v>0</v>
      </c>
      <c r="Q11" s="66"/>
      <c r="R11" s="39"/>
      <c r="S11" s="67" t="s">
        <v>10</v>
      </c>
      <c r="T11" s="67" t="s">
        <v>11</v>
      </c>
      <c r="U11" s="68">
        <v>1</v>
      </c>
      <c r="V11" s="68"/>
      <c r="W11" s="68">
        <v>2</v>
      </c>
      <c r="X11" s="68">
        <v>1</v>
      </c>
      <c r="Y11" s="33"/>
      <c r="Z11" s="146">
        <f>(U11+V11)*$Z$3</f>
        <v>0.5</v>
      </c>
      <c r="AA11" s="16"/>
    </row>
    <row r="12" spans="1:32" ht="15" thickBot="1" x14ac:dyDescent="0.35">
      <c r="A12" s="8"/>
      <c r="B12" s="9" t="s">
        <v>53</v>
      </c>
      <c r="C12" s="9" t="s">
        <v>88</v>
      </c>
      <c r="D12" s="33"/>
      <c r="E12" s="9"/>
      <c r="F12" s="9"/>
      <c r="G12" s="9"/>
      <c r="H12" s="61" t="s">
        <v>54</v>
      </c>
      <c r="I12" s="61">
        <f t="shared" ref="I12:I21" si="4">MAX(L12:O12)+MAX(V12:Y12)</f>
        <v>2</v>
      </c>
      <c r="J12" s="9" t="s">
        <v>63</v>
      </c>
      <c r="K12" s="9"/>
      <c r="L12" s="9"/>
      <c r="M12" s="9">
        <v>1</v>
      </c>
      <c r="N12" s="9">
        <v>2</v>
      </c>
      <c r="O12" s="9"/>
      <c r="P12" s="146">
        <f t="shared" si="3"/>
        <v>0</v>
      </c>
      <c r="Q12" s="66"/>
      <c r="R12" s="39"/>
      <c r="S12" s="69" t="s">
        <v>65</v>
      </c>
      <c r="T12" s="69" t="s">
        <v>90</v>
      </c>
      <c r="U12" s="70">
        <v>1</v>
      </c>
      <c r="V12" s="71"/>
      <c r="W12" s="71"/>
      <c r="X12" s="71"/>
      <c r="Y12" s="72"/>
      <c r="Z12" s="146">
        <f>(U12+V12)*$Z$3</f>
        <v>0.5</v>
      </c>
      <c r="AA12" s="16"/>
    </row>
    <row r="13" spans="1:32" x14ac:dyDescent="0.3">
      <c r="A13" s="8"/>
      <c r="B13" s="73" t="s">
        <v>102</v>
      </c>
      <c r="C13" s="73"/>
      <c r="D13" s="33"/>
      <c r="E13" s="9"/>
      <c r="F13" s="9"/>
      <c r="G13" s="9"/>
      <c r="H13" s="61">
        <f>SUM(I11:I19)</f>
        <v>16</v>
      </c>
      <c r="I13" s="61">
        <f t="shared" si="4"/>
        <v>1</v>
      </c>
      <c r="J13" s="62"/>
      <c r="K13" s="62"/>
      <c r="L13" s="62"/>
      <c r="M13" s="62"/>
      <c r="N13" s="62"/>
      <c r="O13" s="62"/>
      <c r="P13" s="146">
        <f t="shared" si="3"/>
        <v>0</v>
      </c>
      <c r="Q13" s="66"/>
      <c r="R13" s="39"/>
      <c r="S13" s="74" t="s">
        <v>65</v>
      </c>
      <c r="T13" s="74" t="s">
        <v>12</v>
      </c>
      <c r="U13" s="75"/>
      <c r="V13" s="76">
        <v>1</v>
      </c>
      <c r="W13" s="76"/>
      <c r="X13" s="76"/>
      <c r="Y13" s="77"/>
      <c r="Z13" s="146">
        <f t="shared" ref="Z13:Z19" si="5">SUM(U13:V13)*$Z$3</f>
        <v>0.5</v>
      </c>
      <c r="AA13" s="16"/>
    </row>
    <row r="14" spans="1:32" ht="15" thickBot="1" x14ac:dyDescent="0.35">
      <c r="A14" s="8"/>
      <c r="B14" s="9"/>
      <c r="C14" s="78" t="s">
        <v>13</v>
      </c>
      <c r="D14" s="138">
        <f>SUM(D7:D13)</f>
        <v>32</v>
      </c>
      <c r="E14" s="9"/>
      <c r="F14" s="9"/>
      <c r="G14" s="9"/>
      <c r="H14" s="44"/>
      <c r="I14" s="61">
        <f t="shared" si="4"/>
        <v>0</v>
      </c>
      <c r="J14" s="62"/>
      <c r="K14" s="62"/>
      <c r="L14" s="62"/>
      <c r="M14" s="62"/>
      <c r="N14" s="62"/>
      <c r="O14" s="62"/>
      <c r="P14" s="146">
        <f t="shared" si="3"/>
        <v>0</v>
      </c>
      <c r="Q14" s="66"/>
      <c r="R14" s="39"/>
      <c r="S14" s="79"/>
      <c r="T14" s="79" t="s">
        <v>103</v>
      </c>
      <c r="U14" s="80">
        <v>1</v>
      </c>
      <c r="V14" s="12"/>
      <c r="W14" s="12"/>
      <c r="X14" s="12"/>
      <c r="Y14" s="81"/>
      <c r="Z14" s="146">
        <f t="shared" si="5"/>
        <v>0.5</v>
      </c>
      <c r="AA14" s="16"/>
    </row>
    <row r="15" spans="1:32" ht="15.6" thickTop="1" thickBot="1" x14ac:dyDescent="0.35">
      <c r="A15" s="82"/>
      <c r="B15" s="83"/>
      <c r="C15" s="83"/>
      <c r="D15" s="139"/>
      <c r="E15" s="9"/>
      <c r="F15" s="9"/>
      <c r="G15" s="9"/>
      <c r="H15" s="44"/>
      <c r="I15" s="61">
        <f t="shared" si="4"/>
        <v>1</v>
      </c>
      <c r="J15" s="62"/>
      <c r="K15" s="62"/>
      <c r="L15" s="62"/>
      <c r="M15" s="62"/>
      <c r="N15" s="62"/>
      <c r="O15" s="62"/>
      <c r="P15" s="146">
        <f t="shared" si="3"/>
        <v>0</v>
      </c>
      <c r="Q15" s="85"/>
      <c r="R15" s="39"/>
      <c r="S15" s="86"/>
      <c r="T15" s="86" t="s">
        <v>91</v>
      </c>
      <c r="U15" s="87"/>
      <c r="V15" s="88">
        <v>1</v>
      </c>
      <c r="W15" s="88"/>
      <c r="X15" s="88"/>
      <c r="Y15" s="89"/>
      <c r="Z15" s="146">
        <f t="shared" si="5"/>
        <v>0.5</v>
      </c>
      <c r="AA15" s="16"/>
    </row>
    <row r="16" spans="1:32" ht="15" thickBot="1" x14ac:dyDescent="0.35">
      <c r="A16" s="8"/>
      <c r="B16" s="9"/>
      <c r="C16" s="9"/>
      <c r="D16" s="68"/>
      <c r="E16" s="9"/>
      <c r="F16" s="9"/>
      <c r="G16" s="9"/>
      <c r="H16" s="44"/>
      <c r="I16" s="61">
        <f t="shared" si="4"/>
        <v>0</v>
      </c>
      <c r="J16" s="62"/>
      <c r="K16" s="62"/>
      <c r="L16" s="62"/>
      <c r="M16" s="62"/>
      <c r="N16" s="62"/>
      <c r="O16" s="62"/>
      <c r="P16" s="146">
        <f t="shared" si="3"/>
        <v>0</v>
      </c>
      <c r="Q16" s="85"/>
      <c r="R16" s="39"/>
      <c r="S16" s="44"/>
      <c r="T16" s="44"/>
      <c r="U16" s="9"/>
      <c r="V16" s="9"/>
      <c r="W16" s="9"/>
      <c r="X16" s="9"/>
      <c r="Y16" s="33"/>
      <c r="Z16" s="146">
        <f t="shared" si="5"/>
        <v>0</v>
      </c>
      <c r="AA16" s="16"/>
      <c r="AF16" s="131"/>
    </row>
    <row r="17" spans="1:27" x14ac:dyDescent="0.3">
      <c r="A17" s="103" t="s">
        <v>55</v>
      </c>
      <c r="B17" s="24"/>
      <c r="C17" s="24" t="s">
        <v>18</v>
      </c>
      <c r="D17" s="140">
        <f>(K6+L6)*$Z$3</f>
        <v>1.5</v>
      </c>
      <c r="E17" s="9"/>
      <c r="F17" s="9"/>
      <c r="G17" s="9"/>
      <c r="H17" s="44"/>
      <c r="I17" s="61">
        <f t="shared" si="4"/>
        <v>1</v>
      </c>
      <c r="J17" s="62"/>
      <c r="K17" s="62"/>
      <c r="L17" s="62"/>
      <c r="M17" s="62"/>
      <c r="N17" s="62"/>
      <c r="O17" s="62"/>
      <c r="P17" s="146">
        <f t="shared" si="3"/>
        <v>0</v>
      </c>
      <c r="Q17" s="85"/>
      <c r="R17" s="39"/>
      <c r="S17" s="44" t="s">
        <v>95</v>
      </c>
      <c r="T17" s="44" t="s">
        <v>14</v>
      </c>
      <c r="U17" s="9"/>
      <c r="V17" s="9">
        <v>1</v>
      </c>
      <c r="W17" s="9"/>
      <c r="X17" s="9"/>
      <c r="Y17" s="33"/>
      <c r="Z17" s="146">
        <f t="shared" si="5"/>
        <v>0.5</v>
      </c>
      <c r="AA17" s="16"/>
    </row>
    <row r="18" spans="1:27" ht="15" thickBot="1" x14ac:dyDescent="0.35">
      <c r="A18" s="39"/>
      <c r="B18" s="9"/>
      <c r="C18" s="78" t="s">
        <v>19</v>
      </c>
      <c r="D18" s="141">
        <f>SUM(K2:L2)*Z2</f>
        <v>5.2</v>
      </c>
      <c r="E18" s="9"/>
      <c r="F18" s="9"/>
      <c r="G18" s="9"/>
      <c r="H18" s="44"/>
      <c r="I18" s="61">
        <f t="shared" si="4"/>
        <v>2</v>
      </c>
      <c r="J18" s="62"/>
      <c r="K18" s="62"/>
      <c r="L18" s="62"/>
      <c r="M18" s="62"/>
      <c r="N18" s="62"/>
      <c r="O18" s="62"/>
      <c r="P18" s="146">
        <f t="shared" si="3"/>
        <v>0</v>
      </c>
      <c r="Q18" s="85"/>
      <c r="R18" s="39"/>
      <c r="S18" s="67" t="s">
        <v>64</v>
      </c>
      <c r="T18" s="67" t="s">
        <v>16</v>
      </c>
      <c r="U18" s="68"/>
      <c r="V18" s="68">
        <v>2</v>
      </c>
      <c r="W18" s="68"/>
      <c r="X18" s="9"/>
      <c r="Y18" s="33"/>
      <c r="Z18" s="146">
        <f t="shared" si="5"/>
        <v>1</v>
      </c>
      <c r="AA18" s="16"/>
    </row>
    <row r="19" spans="1:27" ht="15.6" thickTop="1" thickBot="1" x14ac:dyDescent="0.35">
      <c r="A19" s="95"/>
      <c r="B19" s="83"/>
      <c r="C19" s="132" t="s">
        <v>13</v>
      </c>
      <c r="D19" s="91">
        <f>SUM(D17:D18)</f>
        <v>6.7</v>
      </c>
      <c r="E19" s="9"/>
      <c r="F19" s="9"/>
      <c r="G19" s="9"/>
      <c r="H19" s="44"/>
      <c r="I19" s="61">
        <f t="shared" si="4"/>
        <v>3</v>
      </c>
      <c r="J19" s="62"/>
      <c r="K19" s="62"/>
      <c r="L19" s="62"/>
      <c r="M19" s="62"/>
      <c r="N19" s="62"/>
      <c r="O19" s="62"/>
      <c r="P19" s="146">
        <f t="shared" si="3"/>
        <v>0</v>
      </c>
      <c r="Q19" s="85"/>
      <c r="R19" s="39"/>
      <c r="S19" s="44" t="s">
        <v>66</v>
      </c>
      <c r="T19" s="44" t="s">
        <v>8</v>
      </c>
      <c r="U19" s="9"/>
      <c r="V19" s="9">
        <v>3</v>
      </c>
      <c r="W19" s="9">
        <v>1</v>
      </c>
      <c r="X19" s="9"/>
      <c r="Y19" s="33"/>
      <c r="Z19" s="156">
        <f t="shared" si="5"/>
        <v>1.5</v>
      </c>
      <c r="AA19" s="16"/>
    </row>
    <row r="20" spans="1:27" x14ac:dyDescent="0.3">
      <c r="A20" s="8"/>
      <c r="B20" s="9"/>
      <c r="C20" s="90"/>
      <c r="D20" s="90"/>
      <c r="E20" s="9"/>
      <c r="F20" s="9"/>
      <c r="G20" s="9"/>
      <c r="H20" s="44"/>
      <c r="I20" s="61">
        <f t="shared" si="4"/>
        <v>1</v>
      </c>
      <c r="J20" s="62"/>
      <c r="K20" s="62"/>
      <c r="L20" s="62"/>
      <c r="M20" s="62"/>
      <c r="N20" s="62"/>
      <c r="O20" s="62"/>
      <c r="P20" s="146">
        <f t="shared" si="3"/>
        <v>0</v>
      </c>
      <c r="Q20" s="85"/>
      <c r="R20" s="39"/>
      <c r="S20" s="44" t="s">
        <v>92</v>
      </c>
      <c r="T20" s="44" t="s">
        <v>93</v>
      </c>
      <c r="U20" s="9"/>
      <c r="V20" s="9"/>
      <c r="W20" s="9">
        <v>1</v>
      </c>
      <c r="X20" s="9">
        <v>1</v>
      </c>
      <c r="Y20" s="33"/>
      <c r="Z20" s="156">
        <f t="shared" ref="Z20:Z21" si="6">SUM(U20:V20)*$Z$3</f>
        <v>0</v>
      </c>
      <c r="AA20" s="16"/>
    </row>
    <row r="21" spans="1:27" ht="15" thickBot="1" x14ac:dyDescent="0.35">
      <c r="A21" s="8"/>
      <c r="B21" s="9"/>
      <c r="C21" s="90"/>
      <c r="D21" s="90"/>
      <c r="E21" s="9"/>
      <c r="F21" s="9"/>
      <c r="G21" s="9"/>
      <c r="H21" s="92"/>
      <c r="I21" s="61">
        <f t="shared" si="4"/>
        <v>2</v>
      </c>
      <c r="J21" s="93"/>
      <c r="K21" s="93"/>
      <c r="L21" s="93"/>
      <c r="M21" s="93"/>
      <c r="N21" s="93"/>
      <c r="O21" s="93"/>
      <c r="P21" s="146">
        <f t="shared" si="3"/>
        <v>0</v>
      </c>
      <c r="Q21" s="94"/>
      <c r="R21" s="95"/>
      <c r="S21" s="92" t="s">
        <v>97</v>
      </c>
      <c r="T21" s="92" t="s">
        <v>98</v>
      </c>
      <c r="U21" s="83">
        <v>2</v>
      </c>
      <c r="V21" s="83"/>
      <c r="W21" s="83">
        <v>2</v>
      </c>
      <c r="X21" s="83">
        <v>1</v>
      </c>
      <c r="Y21" s="84"/>
      <c r="Z21" s="148">
        <f t="shared" si="6"/>
        <v>1</v>
      </c>
      <c r="AA21" s="16"/>
    </row>
    <row r="22" spans="1:27" ht="15" thickBot="1" x14ac:dyDescent="0.35">
      <c r="A22" s="8"/>
      <c r="B22" s="9"/>
      <c r="C22" s="9"/>
      <c r="D22" s="9"/>
      <c r="E22" s="9"/>
      <c r="F22" s="9"/>
      <c r="G22" s="9"/>
      <c r="H22" s="96" t="s">
        <v>61</v>
      </c>
      <c r="I22" s="97"/>
      <c r="J22" s="97"/>
      <c r="K22" s="97"/>
      <c r="L22" s="97"/>
      <c r="M22" s="97"/>
      <c r="N22" s="97"/>
      <c r="O22" s="97"/>
      <c r="P22" s="147"/>
      <c r="Q22" s="97"/>
      <c r="R22" s="97"/>
      <c r="S22" s="96"/>
      <c r="T22" s="98"/>
      <c r="U22" s="97"/>
      <c r="V22" s="97"/>
      <c r="W22" s="97"/>
      <c r="X22" s="97"/>
      <c r="Y22" s="97"/>
      <c r="Z22" s="150"/>
      <c r="AA22" s="16"/>
    </row>
    <row r="23" spans="1:27" x14ac:dyDescent="0.3">
      <c r="A23" s="133" t="s">
        <v>56</v>
      </c>
      <c r="B23" s="24"/>
      <c r="C23" s="24"/>
      <c r="D23" s="29"/>
      <c r="E23" s="9"/>
      <c r="F23" s="9"/>
      <c r="G23" s="9"/>
      <c r="H23" s="99" t="s">
        <v>110</v>
      </c>
      <c r="I23" s="100">
        <f>MAX(L23:O23)+MAX(V23:Y23)</f>
        <v>1</v>
      </c>
      <c r="J23" s="101" t="s">
        <v>15</v>
      </c>
      <c r="K23" s="102"/>
      <c r="L23" s="102">
        <v>1</v>
      </c>
      <c r="M23" s="102">
        <v>1</v>
      </c>
      <c r="N23" s="102">
        <v>1</v>
      </c>
      <c r="O23" s="102"/>
      <c r="P23" s="145">
        <f t="shared" si="3"/>
        <v>0.5</v>
      </c>
      <c r="Q23" s="63"/>
      <c r="R23" s="103"/>
      <c r="S23" s="103"/>
      <c r="T23" s="65"/>
      <c r="U23" s="24"/>
      <c r="V23" s="24"/>
      <c r="W23" s="24"/>
      <c r="X23" s="24"/>
      <c r="Y23" s="29"/>
      <c r="Z23" s="145">
        <f>(U23+V23)*$Z$3</f>
        <v>0</v>
      </c>
      <c r="AA23" s="16"/>
    </row>
    <row r="24" spans="1:27" ht="15" thickBot="1" x14ac:dyDescent="0.35">
      <c r="A24" s="134"/>
      <c r="B24" s="104" t="s">
        <v>57</v>
      </c>
      <c r="C24" s="104"/>
      <c r="D24" s="105"/>
      <c r="E24" s="9"/>
      <c r="F24" s="9"/>
      <c r="G24" s="9"/>
      <c r="H24" s="106" t="s">
        <v>58</v>
      </c>
      <c r="I24" s="107">
        <f>MAX(L24:O24)+MAX(V24:Y24)</f>
        <v>0</v>
      </c>
      <c r="J24" s="95"/>
      <c r="K24" s="83"/>
      <c r="L24" s="83"/>
      <c r="M24" s="83"/>
      <c r="N24" s="83"/>
      <c r="O24" s="83"/>
      <c r="P24" s="148">
        <f t="shared" si="3"/>
        <v>0</v>
      </c>
      <c r="Q24" s="94"/>
      <c r="R24" s="95"/>
      <c r="S24" s="95"/>
      <c r="T24" s="92"/>
      <c r="U24" s="83"/>
      <c r="V24" s="83"/>
      <c r="W24" s="83"/>
      <c r="X24" s="83"/>
      <c r="Y24" s="84"/>
      <c r="Z24" s="148">
        <f>(U24+V24)*$Z$3</f>
        <v>0</v>
      </c>
      <c r="AA24" s="16"/>
    </row>
    <row r="25" spans="1:27" x14ac:dyDescent="0.3">
      <c r="A25" s="39"/>
      <c r="B25" s="108">
        <v>1</v>
      </c>
      <c r="C25" s="104" t="s">
        <v>23</v>
      </c>
      <c r="D25" s="142">
        <f>B25/2</f>
        <v>0.5</v>
      </c>
      <c r="E25" s="9"/>
      <c r="F25" s="9"/>
      <c r="G25" s="9"/>
      <c r="H25" s="99" t="s">
        <v>111</v>
      </c>
      <c r="I25" s="100">
        <f>MAX(L25:O25)+MAX(V25:Y25)</f>
        <v>1</v>
      </c>
      <c r="J25" s="101" t="s">
        <v>15</v>
      </c>
      <c r="K25" s="102"/>
      <c r="L25" s="102">
        <v>1</v>
      </c>
      <c r="M25" s="102">
        <v>1</v>
      </c>
      <c r="N25" s="102">
        <v>1</v>
      </c>
      <c r="O25" s="102"/>
      <c r="P25" s="145">
        <f t="shared" ref="P25:P26" si="7">(K25+L25)*$Z$3</f>
        <v>0.5</v>
      </c>
      <c r="Q25" s="63"/>
      <c r="R25" s="103"/>
      <c r="S25" s="103"/>
      <c r="T25" s="65"/>
      <c r="U25" s="24"/>
      <c r="V25" s="24"/>
      <c r="W25" s="24"/>
      <c r="X25" s="24"/>
      <c r="Y25" s="29"/>
      <c r="Z25" s="145">
        <f>(U25+V25)*$Z$3</f>
        <v>0</v>
      </c>
      <c r="AA25" s="16"/>
    </row>
    <row r="26" spans="1:27" ht="15" thickBot="1" x14ac:dyDescent="0.35">
      <c r="A26" s="39"/>
      <c r="B26" s="108">
        <v>1</v>
      </c>
      <c r="C26" s="104" t="s">
        <v>24</v>
      </c>
      <c r="D26" s="142">
        <f>B26</f>
        <v>1</v>
      </c>
      <c r="E26" s="9"/>
      <c r="F26" s="9"/>
      <c r="G26" s="9"/>
      <c r="H26" s="106" t="s">
        <v>58</v>
      </c>
      <c r="I26" s="107">
        <f>MAX(L26:O26)+MAX(V26:Y26)</f>
        <v>0</v>
      </c>
      <c r="J26" s="95"/>
      <c r="K26" s="83"/>
      <c r="L26" s="83"/>
      <c r="M26" s="83"/>
      <c r="N26" s="83"/>
      <c r="O26" s="83"/>
      <c r="P26" s="148">
        <f t="shared" si="7"/>
        <v>0</v>
      </c>
      <c r="Q26" s="94"/>
      <c r="R26" s="95"/>
      <c r="S26" s="95"/>
      <c r="T26" s="92"/>
      <c r="U26" s="83"/>
      <c r="V26" s="83"/>
      <c r="W26" s="83"/>
      <c r="X26" s="83"/>
      <c r="Y26" s="84"/>
      <c r="Z26" s="148">
        <f>(U26+V26)*$Z$3</f>
        <v>0</v>
      </c>
      <c r="AA26" s="16"/>
    </row>
    <row r="27" spans="1:27" ht="15" thickBot="1" x14ac:dyDescent="0.35">
      <c r="A27" s="39"/>
      <c r="B27" s="108">
        <v>2</v>
      </c>
      <c r="C27" s="104" t="s">
        <v>25</v>
      </c>
      <c r="D27" s="142">
        <f t="shared" ref="D27:D28" si="8">B27</f>
        <v>2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68"/>
      <c r="Q27" s="9"/>
      <c r="R27" s="9"/>
      <c r="S27" s="9"/>
      <c r="T27" s="9"/>
      <c r="U27" s="9"/>
      <c r="V27" s="9"/>
      <c r="W27" s="9"/>
      <c r="X27" s="9"/>
      <c r="Y27" s="9"/>
      <c r="Z27" s="68"/>
      <c r="AA27" s="16"/>
    </row>
    <row r="28" spans="1:27" ht="15" thickBot="1" x14ac:dyDescent="0.35">
      <c r="A28" s="39"/>
      <c r="B28" s="108">
        <v>2</v>
      </c>
      <c r="C28" s="104" t="s">
        <v>26</v>
      </c>
      <c r="D28" s="142">
        <f t="shared" si="8"/>
        <v>2</v>
      </c>
      <c r="E28" s="9"/>
      <c r="F28" s="9"/>
      <c r="G28" s="9"/>
      <c r="H28" s="103" t="s">
        <v>68</v>
      </c>
      <c r="I28" s="24" t="s">
        <v>70</v>
      </c>
      <c r="J28" s="24"/>
      <c r="K28" s="24"/>
      <c r="L28" s="24"/>
      <c r="M28" s="24"/>
      <c r="N28" s="24"/>
      <c r="O28" s="24"/>
      <c r="P28" s="149"/>
      <c r="Q28" s="24"/>
      <c r="R28" s="24"/>
      <c r="S28" s="24"/>
      <c r="T28" s="24"/>
      <c r="U28" s="24"/>
      <c r="V28" s="24"/>
      <c r="W28" s="24"/>
      <c r="X28" s="24"/>
      <c r="Y28" s="24"/>
      <c r="Z28" s="151"/>
      <c r="AA28" s="16"/>
    </row>
    <row r="29" spans="1:27" ht="15" thickBot="1" x14ac:dyDescent="0.35">
      <c r="A29" s="95"/>
      <c r="B29" s="109"/>
      <c r="C29" s="110" t="s">
        <v>27</v>
      </c>
      <c r="D29" s="136">
        <f>SUM(D25:D28)</f>
        <v>5.5</v>
      </c>
      <c r="E29" s="9"/>
      <c r="F29" s="9"/>
      <c r="G29" s="9"/>
      <c r="H29" s="99"/>
      <c r="I29" s="100">
        <f>MAX(L29:O29)+MAX(V29:Y29)</f>
        <v>1</v>
      </c>
      <c r="J29" s="101" t="s">
        <v>17</v>
      </c>
      <c r="K29" s="102"/>
      <c r="L29" s="102"/>
      <c r="M29" s="102"/>
      <c r="N29" s="102"/>
      <c r="O29" s="102">
        <v>1</v>
      </c>
      <c r="P29" s="145">
        <f t="shared" ref="P29:P30" si="9">(K29+L29)*$Z$3</f>
        <v>0</v>
      </c>
      <c r="Q29" s="63"/>
      <c r="R29" s="103"/>
      <c r="S29" s="103"/>
      <c r="T29" s="65"/>
      <c r="U29" s="24"/>
      <c r="V29" s="24"/>
      <c r="W29" s="24"/>
      <c r="X29" s="24"/>
      <c r="Y29" s="29"/>
      <c r="Z29" s="145">
        <f>(U29+V29)*$Z$3</f>
        <v>0</v>
      </c>
      <c r="AA29" s="16"/>
    </row>
    <row r="30" spans="1:27" ht="15" thickBot="1" x14ac:dyDescent="0.35">
      <c r="A30" s="8"/>
      <c r="B30" s="9"/>
      <c r="C30" s="9"/>
      <c r="D30" s="83"/>
      <c r="E30" s="9"/>
      <c r="F30" s="9"/>
      <c r="G30" s="9"/>
      <c r="H30" s="106" t="s">
        <v>67</v>
      </c>
      <c r="I30" s="107">
        <f>MAX(L30:O30)+MAX(V30:Y30)</f>
        <v>0</v>
      </c>
      <c r="J30" s="95"/>
      <c r="K30" s="83"/>
      <c r="L30" s="83"/>
      <c r="M30" s="83"/>
      <c r="N30" s="83"/>
      <c r="O30" s="83"/>
      <c r="P30" s="148">
        <f t="shared" si="9"/>
        <v>0</v>
      </c>
      <c r="Q30" s="94"/>
      <c r="R30" s="95"/>
      <c r="S30" s="95"/>
      <c r="T30" s="92"/>
      <c r="U30" s="83"/>
      <c r="V30" s="83"/>
      <c r="W30" s="83"/>
      <c r="X30" s="83"/>
      <c r="Y30" s="84"/>
      <c r="Z30" s="148">
        <f>(U30+V30)*$Z$3</f>
        <v>0</v>
      </c>
      <c r="AA30" s="16"/>
    </row>
    <row r="31" spans="1:27" ht="15" thickBot="1" x14ac:dyDescent="0.35">
      <c r="A31" s="133" t="s">
        <v>59</v>
      </c>
      <c r="B31" s="24"/>
      <c r="C31" s="24"/>
      <c r="D31" s="2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68"/>
      <c r="Q31" s="9"/>
      <c r="R31" s="9"/>
      <c r="S31" s="9"/>
      <c r="T31" s="9"/>
      <c r="U31" s="9"/>
      <c r="V31" s="9"/>
      <c r="W31" s="9"/>
      <c r="X31" s="9"/>
      <c r="Y31" s="9"/>
      <c r="Z31" s="68"/>
      <c r="AA31" s="16"/>
    </row>
    <row r="32" spans="1:27" ht="15" thickBot="1" x14ac:dyDescent="0.35">
      <c r="A32" s="134"/>
      <c r="B32" s="9"/>
      <c r="C32" s="9" t="s">
        <v>28</v>
      </c>
      <c r="D32" s="33">
        <f>Q2</f>
        <v>0</v>
      </c>
      <c r="E32" s="9"/>
      <c r="F32" s="9" t="s">
        <v>104</v>
      </c>
      <c r="G32" s="9">
        <f>SUM(I33:I37)</f>
        <v>4</v>
      </c>
      <c r="H32" s="103" t="s">
        <v>69</v>
      </c>
      <c r="I32" s="24" t="s">
        <v>71</v>
      </c>
      <c r="J32" s="24"/>
      <c r="K32" s="24"/>
      <c r="L32" s="24"/>
      <c r="M32" s="24"/>
      <c r="N32" s="24"/>
      <c r="O32" s="24"/>
      <c r="P32" s="149"/>
      <c r="Q32" s="24"/>
      <c r="R32" s="24"/>
      <c r="S32" s="24"/>
      <c r="T32" s="24"/>
      <c r="U32" s="24"/>
      <c r="V32" s="24"/>
      <c r="W32" s="24"/>
      <c r="X32" s="24"/>
      <c r="Y32" s="24"/>
      <c r="Z32" s="151"/>
      <c r="AA32" s="16"/>
    </row>
    <row r="33" spans="1:27" x14ac:dyDescent="0.3">
      <c r="A33" s="39"/>
      <c r="B33" s="104" t="s">
        <v>57</v>
      </c>
      <c r="C33" s="104"/>
      <c r="D33" s="135"/>
      <c r="E33" s="9"/>
      <c r="F33" s="9" t="s">
        <v>105</v>
      </c>
      <c r="G33" s="9">
        <f>G32*50</f>
        <v>200</v>
      </c>
      <c r="H33" s="99"/>
      <c r="I33" s="100">
        <f>MAX(L33:O33)+MAX(V33:Y33)</f>
        <v>2</v>
      </c>
      <c r="J33" s="101"/>
      <c r="K33" s="102"/>
      <c r="L33" s="102"/>
      <c r="M33" s="102"/>
      <c r="N33" s="102"/>
      <c r="O33" s="102"/>
      <c r="P33" s="145">
        <f t="shared" ref="P33:P34" si="10">(K33+L33)*$Z$3</f>
        <v>0</v>
      </c>
      <c r="Q33" s="63"/>
      <c r="R33" s="103"/>
      <c r="S33" s="65" t="s">
        <v>73</v>
      </c>
      <c r="T33" s="65" t="s">
        <v>51</v>
      </c>
      <c r="U33" s="24"/>
      <c r="V33" s="24"/>
      <c r="W33" s="24"/>
      <c r="X33" s="24"/>
      <c r="Y33" s="29">
        <v>2</v>
      </c>
      <c r="Z33" s="145">
        <f>(U33+V33)*$Z$3</f>
        <v>0</v>
      </c>
      <c r="AA33" s="16"/>
    </row>
    <row r="34" spans="1:27" ht="15" thickBot="1" x14ac:dyDescent="0.35">
      <c r="A34" s="39"/>
      <c r="B34" s="108">
        <v>3</v>
      </c>
      <c r="C34" s="104" t="s">
        <v>20</v>
      </c>
      <c r="D34" s="142">
        <f>INT(B34/4)</f>
        <v>0</v>
      </c>
      <c r="E34" s="9"/>
      <c r="F34" s="9"/>
      <c r="G34" s="9"/>
      <c r="H34" s="106" t="s">
        <v>67</v>
      </c>
      <c r="I34" s="107">
        <f>MAX(L34:O34)+MAX(V34:Y34)</f>
        <v>1</v>
      </c>
      <c r="J34" s="95"/>
      <c r="K34" s="83"/>
      <c r="L34" s="83"/>
      <c r="M34" s="83"/>
      <c r="N34" s="83"/>
      <c r="O34" s="83"/>
      <c r="P34" s="148">
        <f t="shared" si="10"/>
        <v>0</v>
      </c>
      <c r="Q34" s="94"/>
      <c r="R34" s="95"/>
      <c r="S34" s="92" t="s">
        <v>73</v>
      </c>
      <c r="T34" s="92" t="s">
        <v>74</v>
      </c>
      <c r="U34" s="83">
        <v>1</v>
      </c>
      <c r="V34" s="83"/>
      <c r="W34" s="83">
        <v>1</v>
      </c>
      <c r="X34" s="83">
        <v>1</v>
      </c>
      <c r="Y34" s="84"/>
      <c r="Z34" s="148">
        <f>(U34+V34)*$Z$3</f>
        <v>0.5</v>
      </c>
      <c r="AA34" s="16"/>
    </row>
    <row r="35" spans="1:27" ht="15" thickBot="1" x14ac:dyDescent="0.35">
      <c r="A35" s="39"/>
      <c r="B35" s="108"/>
      <c r="C35" s="104" t="s">
        <v>21</v>
      </c>
      <c r="D35" s="142">
        <f>INT(B35/3)</f>
        <v>0</v>
      </c>
      <c r="E35" s="9"/>
      <c r="F35" s="9"/>
      <c r="G35" s="9"/>
      <c r="H35" s="96" t="s">
        <v>72</v>
      </c>
      <c r="I35" s="97"/>
      <c r="J35" s="97"/>
      <c r="K35" s="97"/>
      <c r="L35" s="97"/>
      <c r="M35" s="97"/>
      <c r="N35" s="97"/>
      <c r="O35" s="97"/>
      <c r="P35" s="147"/>
      <c r="Q35" s="97"/>
      <c r="R35" s="97"/>
      <c r="S35" s="96"/>
      <c r="T35" s="98"/>
      <c r="U35" s="97"/>
      <c r="V35" s="97"/>
      <c r="W35" s="97"/>
      <c r="X35" s="97"/>
      <c r="Y35" s="97"/>
      <c r="Z35" s="150"/>
      <c r="AA35" s="16"/>
    </row>
    <row r="36" spans="1:27" x14ac:dyDescent="0.3">
      <c r="A36" s="39"/>
      <c r="B36" s="108"/>
      <c r="C36" s="104" t="s">
        <v>22</v>
      </c>
      <c r="D36" s="142">
        <f>B36</f>
        <v>0</v>
      </c>
      <c r="E36" s="9"/>
      <c r="F36" s="9"/>
      <c r="G36" s="9"/>
      <c r="H36" s="99" t="s">
        <v>112</v>
      </c>
      <c r="I36" s="100">
        <f>MAX(L36:O36)+MAX(V36:Y36)</f>
        <v>1</v>
      </c>
      <c r="J36" s="101" t="s">
        <v>15</v>
      </c>
      <c r="K36" s="102"/>
      <c r="L36" s="102">
        <v>1</v>
      </c>
      <c r="M36" s="102">
        <v>1</v>
      </c>
      <c r="N36" s="102">
        <v>1</v>
      </c>
      <c r="O36" s="102"/>
      <c r="P36" s="145">
        <f t="shared" ref="P36:P37" si="11">(K36+L36)*$Z$3</f>
        <v>0.5</v>
      </c>
      <c r="Q36" s="63"/>
      <c r="R36" s="103"/>
      <c r="S36" s="103"/>
      <c r="T36" s="65"/>
      <c r="U36" s="24"/>
      <c r="V36" s="24"/>
      <c r="W36" s="24"/>
      <c r="X36" s="24"/>
      <c r="Y36" s="29"/>
      <c r="Z36" s="145">
        <f>(U36+V36)*$Z$3</f>
        <v>0</v>
      </c>
      <c r="AA36" s="16"/>
    </row>
    <row r="37" spans="1:27" ht="15" thickBot="1" x14ac:dyDescent="0.35">
      <c r="A37" s="39"/>
      <c r="B37" s="9"/>
      <c r="C37" s="9" t="s">
        <v>29</v>
      </c>
      <c r="D37" s="143">
        <f>INT((D14-10)/5)</f>
        <v>4</v>
      </c>
      <c r="E37" s="9"/>
      <c r="F37" s="9"/>
      <c r="G37" s="9"/>
      <c r="H37" s="106" t="s">
        <v>58</v>
      </c>
      <c r="I37" s="107">
        <f>MAX(L37:O37)+MAX(V37:Y37)</f>
        <v>0</v>
      </c>
      <c r="J37" s="95"/>
      <c r="K37" s="83"/>
      <c r="L37" s="83"/>
      <c r="M37" s="83"/>
      <c r="N37" s="83"/>
      <c r="O37" s="83"/>
      <c r="P37" s="148">
        <f t="shared" si="11"/>
        <v>0</v>
      </c>
      <c r="Q37" s="94"/>
      <c r="R37" s="95"/>
      <c r="S37" s="95"/>
      <c r="T37" s="92"/>
      <c r="U37" s="83"/>
      <c r="V37" s="83"/>
      <c r="W37" s="83"/>
      <c r="X37" s="83"/>
      <c r="Y37" s="84"/>
      <c r="Z37" s="148">
        <f>(U37+V37)*$Z$3</f>
        <v>0</v>
      </c>
      <c r="AA37" s="16"/>
    </row>
    <row r="38" spans="1:27" ht="15" thickBot="1" x14ac:dyDescent="0.35">
      <c r="A38" s="39"/>
      <c r="B38" s="9"/>
      <c r="C38" s="111" t="s">
        <v>13</v>
      </c>
      <c r="D38" s="112">
        <f>(D32+D37)-D29</f>
        <v>-1.5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16"/>
    </row>
    <row r="39" spans="1:27" ht="15.6" thickTop="1" thickBot="1" x14ac:dyDescent="0.35">
      <c r="A39" s="95"/>
      <c r="B39" s="83"/>
      <c r="C39" s="83" t="s">
        <v>30</v>
      </c>
      <c r="D39" s="84">
        <f>IF(D38&gt;=0,0,D38)</f>
        <v>-1.5</v>
      </c>
      <c r="E39" s="9"/>
      <c r="F39" s="9"/>
      <c r="G39" s="9"/>
      <c r="H39" s="113" t="s">
        <v>100</v>
      </c>
      <c r="I39" s="98"/>
      <c r="J39" s="24" t="s">
        <v>6</v>
      </c>
      <c r="K39" s="25" t="s">
        <v>33</v>
      </c>
      <c r="L39" s="26" t="s">
        <v>32</v>
      </c>
      <c r="M39" s="26" t="s">
        <v>39</v>
      </c>
      <c r="N39" s="26" t="s">
        <v>40</v>
      </c>
      <c r="O39" s="26" t="s">
        <v>41</v>
      </c>
      <c r="P39" s="26" t="s">
        <v>31</v>
      </c>
      <c r="Q39" s="26" t="s">
        <v>42</v>
      </c>
      <c r="R39" s="24"/>
      <c r="S39" s="24" t="s">
        <v>6</v>
      </c>
      <c r="T39" s="24"/>
      <c r="U39" s="25" t="s">
        <v>33</v>
      </c>
      <c r="V39" s="26" t="s">
        <v>32</v>
      </c>
      <c r="W39" s="26" t="s">
        <v>39</v>
      </c>
      <c r="X39" s="26" t="s">
        <v>40</v>
      </c>
      <c r="Y39" s="26" t="s">
        <v>41</v>
      </c>
      <c r="Z39" s="27" t="s">
        <v>31</v>
      </c>
      <c r="AA39" s="16"/>
    </row>
    <row r="40" spans="1:27" ht="15" thickBot="1" x14ac:dyDescent="0.35">
      <c r="A40" s="8"/>
      <c r="B40" s="9"/>
      <c r="C40" s="9"/>
      <c r="D40" s="9"/>
      <c r="E40" s="9"/>
      <c r="F40" s="9"/>
      <c r="G40" s="9"/>
      <c r="H40" s="114" t="s">
        <v>77</v>
      </c>
      <c r="I40" s="24" t="s">
        <v>96</v>
      </c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9"/>
      <c r="AA40" s="16"/>
    </row>
    <row r="41" spans="1:27" ht="15" thickBot="1" x14ac:dyDescent="0.35">
      <c r="A41" s="8"/>
      <c r="B41" s="9"/>
      <c r="C41" s="9"/>
      <c r="D41" s="9"/>
      <c r="E41" s="9"/>
      <c r="F41" s="9"/>
      <c r="G41" s="9"/>
      <c r="H41" s="114"/>
      <c r="I41" s="34" t="s">
        <v>48</v>
      </c>
      <c r="J41" s="40"/>
      <c r="K41" s="36"/>
      <c r="L41" s="36"/>
      <c r="M41" s="36"/>
      <c r="N41" s="36"/>
      <c r="O41" s="37"/>
      <c r="P41" s="38"/>
      <c r="Q41" s="38"/>
      <c r="R41" s="103"/>
      <c r="S41" s="40"/>
      <c r="T41" s="38"/>
      <c r="U41" s="42"/>
      <c r="V41" s="36"/>
      <c r="W41" s="36"/>
      <c r="X41" s="36"/>
      <c r="Y41" s="43"/>
      <c r="Z41" s="38"/>
      <c r="AA41" s="16"/>
    </row>
    <row r="42" spans="1:27" ht="15" thickBot="1" x14ac:dyDescent="0.35">
      <c r="A42" s="8"/>
      <c r="B42" s="9"/>
      <c r="C42" s="115" t="s">
        <v>31</v>
      </c>
      <c r="D42" s="115">
        <f>D19+D39</f>
        <v>5.2</v>
      </c>
      <c r="E42" s="9"/>
      <c r="F42" s="9" t="s">
        <v>104</v>
      </c>
      <c r="G42" s="9">
        <f>SUM(I43:I56)</f>
        <v>7</v>
      </c>
      <c r="H42" s="114"/>
      <c r="I42" s="53"/>
      <c r="J42" s="54"/>
      <c r="K42" s="55"/>
      <c r="L42" s="55"/>
      <c r="M42" s="55"/>
      <c r="N42" s="55"/>
      <c r="O42" s="56"/>
      <c r="P42" s="57"/>
      <c r="Q42" s="57"/>
      <c r="R42" s="95"/>
      <c r="S42" s="58"/>
      <c r="T42" s="57"/>
      <c r="U42" s="59"/>
      <c r="V42" s="55"/>
      <c r="W42" s="55"/>
      <c r="X42" s="55"/>
      <c r="Y42" s="60"/>
      <c r="Z42" s="57"/>
      <c r="AA42" s="16"/>
    </row>
    <row r="43" spans="1:27" ht="15" thickTop="1" x14ac:dyDescent="0.3">
      <c r="A43" s="8"/>
      <c r="B43" s="9"/>
      <c r="C43" s="9"/>
      <c r="D43" s="9"/>
      <c r="E43" s="9"/>
      <c r="F43" s="9"/>
      <c r="G43" s="9"/>
      <c r="H43" s="99"/>
      <c r="I43" s="100">
        <f>MAX(L43:O43)+MAX(V43:Y43)</f>
        <v>2</v>
      </c>
      <c r="J43" s="101" t="s">
        <v>17</v>
      </c>
      <c r="K43" s="102"/>
      <c r="L43" s="102"/>
      <c r="M43" s="102"/>
      <c r="N43" s="102"/>
      <c r="O43" s="102">
        <v>1</v>
      </c>
      <c r="P43" s="145">
        <f t="shared" ref="P43:P53" si="12">(K43+L43)*$Z$3</f>
        <v>0</v>
      </c>
      <c r="Q43" s="63"/>
      <c r="R43" s="103"/>
      <c r="S43" s="65" t="s">
        <v>78</v>
      </c>
      <c r="T43" s="65" t="s">
        <v>79</v>
      </c>
      <c r="U43" s="24"/>
      <c r="V43" s="24">
        <v>1</v>
      </c>
      <c r="W43" s="24"/>
      <c r="X43" s="24"/>
      <c r="Y43" s="29"/>
      <c r="Z43" s="145">
        <f>(U43+V43)*$Z$3</f>
        <v>0.5</v>
      </c>
      <c r="AA43" s="16"/>
    </row>
    <row r="44" spans="1:27" ht="15" thickBot="1" x14ac:dyDescent="0.35">
      <c r="A44" s="8"/>
      <c r="B44" s="9"/>
      <c r="C44" s="9"/>
      <c r="D44" s="9"/>
      <c r="E44" s="9"/>
      <c r="F44" s="9"/>
      <c r="G44" s="9"/>
      <c r="H44" s="116"/>
      <c r="I44" s="61">
        <f>MAX(L44:O44)+MAX(V44:Y44)</f>
        <v>2</v>
      </c>
      <c r="J44" s="117"/>
      <c r="K44" s="62"/>
      <c r="L44" s="62"/>
      <c r="M44" s="62"/>
      <c r="N44" s="62"/>
      <c r="O44" s="62"/>
      <c r="P44" s="146">
        <f t="shared" si="12"/>
        <v>0</v>
      </c>
      <c r="Q44" s="118"/>
      <c r="R44" s="39"/>
      <c r="S44" s="44" t="s">
        <v>80</v>
      </c>
      <c r="T44" s="92" t="s">
        <v>98</v>
      </c>
      <c r="U44" s="83">
        <v>2</v>
      </c>
      <c r="V44" s="83"/>
      <c r="W44" s="83">
        <v>2</v>
      </c>
      <c r="X44" s="83">
        <v>1</v>
      </c>
      <c r="Y44" s="33"/>
      <c r="Z44" s="146">
        <f>(U44+V44)*$Z$3</f>
        <v>1</v>
      </c>
      <c r="AA44" s="16"/>
    </row>
    <row r="45" spans="1:27" x14ac:dyDescent="0.3">
      <c r="A45" s="8"/>
      <c r="B45" s="9"/>
      <c r="C45" s="9"/>
      <c r="D45" s="9"/>
      <c r="E45" s="9"/>
      <c r="F45" s="9"/>
      <c r="G45" s="9"/>
      <c r="H45" s="116"/>
      <c r="I45" s="61">
        <f t="shared" ref="I45:I46" si="13">MAX(L45:O45)+MAX(V45:Y45)</f>
        <v>0</v>
      </c>
      <c r="J45" s="117"/>
      <c r="K45" s="62"/>
      <c r="L45" s="62"/>
      <c r="M45" s="62"/>
      <c r="N45" s="62"/>
      <c r="O45" s="62"/>
      <c r="P45" s="146">
        <f t="shared" si="12"/>
        <v>0</v>
      </c>
      <c r="Q45" s="118"/>
      <c r="R45" s="39"/>
      <c r="S45" s="44"/>
      <c r="T45" s="44"/>
      <c r="U45" s="9"/>
      <c r="V45" s="9"/>
      <c r="W45" s="9"/>
      <c r="X45" s="9"/>
      <c r="Y45" s="33"/>
      <c r="Z45" s="146">
        <f t="shared" ref="Z45:Z46" si="14">(U45+V45)*$Z$3</f>
        <v>0</v>
      </c>
      <c r="AA45" s="16"/>
    </row>
    <row r="46" spans="1:27" x14ac:dyDescent="0.3">
      <c r="A46" s="8"/>
      <c r="B46" s="9"/>
      <c r="C46" s="9"/>
      <c r="D46" s="9"/>
      <c r="E46" s="9"/>
      <c r="F46" s="9"/>
      <c r="G46" s="9"/>
      <c r="H46" s="116"/>
      <c r="I46" s="61">
        <f t="shared" si="13"/>
        <v>1</v>
      </c>
      <c r="J46" s="117"/>
      <c r="K46" s="62"/>
      <c r="L46" s="62"/>
      <c r="M46" s="62"/>
      <c r="N46" s="62"/>
      <c r="O46" s="62"/>
      <c r="P46" s="146">
        <f t="shared" si="12"/>
        <v>0</v>
      </c>
      <c r="Q46" s="118"/>
      <c r="R46" s="39"/>
      <c r="S46" s="44" t="s">
        <v>97</v>
      </c>
      <c r="T46" s="44" t="s">
        <v>87</v>
      </c>
      <c r="U46" s="9"/>
      <c r="V46" s="9"/>
      <c r="W46" s="9">
        <v>1</v>
      </c>
      <c r="X46" s="9">
        <v>1</v>
      </c>
      <c r="Y46" s="33"/>
      <c r="Z46" s="146">
        <f t="shared" si="14"/>
        <v>0</v>
      </c>
      <c r="AA46" s="16"/>
    </row>
    <row r="47" spans="1:27" x14ac:dyDescent="0.3">
      <c r="A47" s="8"/>
      <c r="B47" s="9"/>
      <c r="C47" s="9"/>
      <c r="D47" s="9"/>
      <c r="E47" s="9"/>
      <c r="F47" s="9"/>
      <c r="G47" s="9"/>
      <c r="H47" s="116"/>
      <c r="I47" s="61">
        <f t="shared" ref="I47:I53" si="15">MAX(L47:O47)+MAX(V47:Y47)</f>
        <v>0</v>
      </c>
      <c r="J47" s="117"/>
      <c r="K47" s="62"/>
      <c r="L47" s="62"/>
      <c r="M47" s="62"/>
      <c r="N47" s="62"/>
      <c r="O47" s="62"/>
      <c r="P47" s="146">
        <f t="shared" si="12"/>
        <v>0</v>
      </c>
      <c r="Q47" s="118"/>
      <c r="R47" s="39"/>
      <c r="S47" s="44"/>
      <c r="T47" s="44"/>
      <c r="U47" s="9"/>
      <c r="V47" s="9"/>
      <c r="W47" s="9"/>
      <c r="X47" s="9"/>
      <c r="Y47" s="33"/>
      <c r="Z47" s="146">
        <f t="shared" ref="Z47:Z52" si="16">SUM(U47:V47)*$Z$3</f>
        <v>0</v>
      </c>
      <c r="AA47" s="16"/>
    </row>
    <row r="48" spans="1:27" ht="15" thickBot="1" x14ac:dyDescent="0.35">
      <c r="A48" s="8"/>
      <c r="B48" s="9"/>
      <c r="C48" s="9"/>
      <c r="D48" s="9"/>
      <c r="E48" s="9"/>
      <c r="F48" s="9"/>
      <c r="G48" s="9"/>
      <c r="H48" s="116"/>
      <c r="I48" s="61">
        <f t="shared" ref="I48:I50" si="17">MAX(L48:O48)+MAX(V48:Y48)</f>
        <v>0</v>
      </c>
      <c r="J48" s="117"/>
      <c r="K48" s="62"/>
      <c r="L48" s="62"/>
      <c r="M48" s="62"/>
      <c r="N48" s="62"/>
      <c r="O48" s="62"/>
      <c r="P48" s="146">
        <f t="shared" ref="P48:P50" si="18">(K48+L48)*$Z$3</f>
        <v>0</v>
      </c>
      <c r="Q48" s="118"/>
      <c r="R48" s="39"/>
      <c r="S48" s="44"/>
      <c r="T48" s="44"/>
      <c r="U48" s="9"/>
      <c r="V48" s="9"/>
      <c r="W48" s="9"/>
      <c r="X48" s="9"/>
      <c r="Y48" s="33"/>
      <c r="Z48" s="146">
        <f t="shared" ref="Z48:Z50" si="19">SUM(U48:V48)*$Z$3</f>
        <v>0</v>
      </c>
      <c r="AA48" s="16"/>
    </row>
    <row r="49" spans="1:27" x14ac:dyDescent="0.3">
      <c r="A49" s="8"/>
      <c r="B49" s="9"/>
      <c r="C49" s="9"/>
      <c r="D49" s="9"/>
      <c r="E49" s="9"/>
      <c r="F49" s="9"/>
      <c r="G49" s="9"/>
      <c r="H49" s="116"/>
      <c r="I49" s="61">
        <f t="shared" si="17"/>
        <v>0</v>
      </c>
      <c r="J49" s="117"/>
      <c r="K49" s="62"/>
      <c r="L49" s="62"/>
      <c r="M49" s="62"/>
      <c r="N49" s="62"/>
      <c r="O49" s="62"/>
      <c r="P49" s="146">
        <f t="shared" si="18"/>
        <v>0</v>
      </c>
      <c r="Q49" s="118"/>
      <c r="R49" s="39"/>
      <c r="S49" s="119" t="s">
        <v>89</v>
      </c>
      <c r="T49" s="120" t="s">
        <v>90</v>
      </c>
      <c r="U49" s="120">
        <v>1</v>
      </c>
      <c r="V49" s="120"/>
      <c r="W49" s="120"/>
      <c r="X49" s="120"/>
      <c r="Y49" s="121"/>
      <c r="Z49" s="146">
        <f t="shared" si="19"/>
        <v>0.5</v>
      </c>
      <c r="AA49" s="16"/>
    </row>
    <row r="50" spans="1:27" x14ac:dyDescent="0.3">
      <c r="A50" s="8"/>
      <c r="B50" s="9"/>
      <c r="C50" s="9"/>
      <c r="D50" s="9"/>
      <c r="E50" s="9"/>
      <c r="F50" s="9"/>
      <c r="G50" s="9"/>
      <c r="H50" s="116"/>
      <c r="I50" s="61">
        <f t="shared" si="17"/>
        <v>1</v>
      </c>
      <c r="J50" s="117"/>
      <c r="K50" s="62"/>
      <c r="L50" s="62"/>
      <c r="M50" s="62"/>
      <c r="N50" s="62"/>
      <c r="O50" s="62"/>
      <c r="P50" s="146">
        <f t="shared" si="18"/>
        <v>0</v>
      </c>
      <c r="Q50" s="118"/>
      <c r="R50" s="39"/>
      <c r="S50" s="122"/>
      <c r="T50" s="123" t="s">
        <v>91</v>
      </c>
      <c r="U50" s="123"/>
      <c r="V50" s="123">
        <v>1</v>
      </c>
      <c r="W50" s="123"/>
      <c r="X50" s="123"/>
      <c r="Y50" s="124"/>
      <c r="Z50" s="146">
        <f t="shared" si="19"/>
        <v>0.5</v>
      </c>
      <c r="AA50" s="16"/>
    </row>
    <row r="51" spans="1:27" x14ac:dyDescent="0.3">
      <c r="A51" s="8"/>
      <c r="B51" s="9"/>
      <c r="C51" s="9"/>
      <c r="D51" s="9"/>
      <c r="E51" s="9"/>
      <c r="F51" s="9"/>
      <c r="G51" s="9"/>
      <c r="H51" s="116"/>
      <c r="I51" s="61">
        <f t="shared" si="15"/>
        <v>1</v>
      </c>
      <c r="J51" s="117"/>
      <c r="K51" s="62"/>
      <c r="L51" s="62"/>
      <c r="M51" s="62"/>
      <c r="N51" s="62"/>
      <c r="O51" s="62"/>
      <c r="P51" s="146">
        <f t="shared" si="12"/>
        <v>0</v>
      </c>
      <c r="Q51" s="118"/>
      <c r="R51" s="39"/>
      <c r="S51" s="122"/>
      <c r="T51" s="123" t="s">
        <v>81</v>
      </c>
      <c r="U51" s="123"/>
      <c r="V51" s="123">
        <v>1</v>
      </c>
      <c r="W51" s="123"/>
      <c r="X51" s="123"/>
      <c r="Y51" s="124"/>
      <c r="Z51" s="146">
        <f t="shared" si="16"/>
        <v>0.5</v>
      </c>
      <c r="AA51" s="16"/>
    </row>
    <row r="52" spans="1:27" ht="15" thickBot="1" x14ac:dyDescent="0.35">
      <c r="A52" s="8"/>
      <c r="B52" s="9"/>
      <c r="C52" s="9"/>
      <c r="D52" s="9"/>
      <c r="E52" s="9"/>
      <c r="F52" s="9"/>
      <c r="G52" s="9"/>
      <c r="H52" s="116"/>
      <c r="I52" s="61">
        <f t="shared" si="15"/>
        <v>0</v>
      </c>
      <c r="J52" s="117"/>
      <c r="K52" s="62"/>
      <c r="L52" s="62"/>
      <c r="M52" s="62"/>
      <c r="N52" s="62"/>
      <c r="O52" s="62"/>
      <c r="P52" s="146">
        <f t="shared" si="12"/>
        <v>0</v>
      </c>
      <c r="Q52" s="118"/>
      <c r="R52" s="39"/>
      <c r="S52" s="125"/>
      <c r="T52" s="126" t="s">
        <v>99</v>
      </c>
      <c r="U52" s="126">
        <v>2</v>
      </c>
      <c r="V52" s="126"/>
      <c r="W52" s="126"/>
      <c r="X52" s="126"/>
      <c r="Y52" s="127"/>
      <c r="Z52" s="146">
        <f t="shared" si="16"/>
        <v>1</v>
      </c>
      <c r="AA52" s="16"/>
    </row>
    <row r="53" spans="1:27" ht="15" thickBot="1" x14ac:dyDescent="0.35">
      <c r="A53" s="8"/>
      <c r="B53" s="9"/>
      <c r="C53" s="9"/>
      <c r="D53" s="9"/>
      <c r="E53" s="9"/>
      <c r="F53" s="9"/>
      <c r="G53" s="9"/>
      <c r="H53" s="106" t="s">
        <v>67</v>
      </c>
      <c r="I53" s="107">
        <f t="shared" si="15"/>
        <v>0</v>
      </c>
      <c r="J53" s="95"/>
      <c r="K53" s="83"/>
      <c r="L53" s="83"/>
      <c r="M53" s="83"/>
      <c r="N53" s="83"/>
      <c r="O53" s="83"/>
      <c r="P53" s="148">
        <f t="shared" si="12"/>
        <v>0</v>
      </c>
      <c r="Q53" s="94"/>
      <c r="R53" s="95"/>
      <c r="S53" s="92"/>
      <c r="T53" s="92"/>
      <c r="U53" s="83"/>
      <c r="V53" s="83"/>
      <c r="W53" s="83"/>
      <c r="X53" s="83"/>
      <c r="Y53" s="84"/>
      <c r="Z53" s="148">
        <f>(U53+V53)*$Z$3</f>
        <v>0</v>
      </c>
      <c r="AA53" s="16"/>
    </row>
    <row r="54" spans="1:27" ht="15" thickBot="1" x14ac:dyDescent="0.35">
      <c r="A54" s="8"/>
      <c r="B54" s="9"/>
      <c r="C54" s="9"/>
      <c r="D54" s="9"/>
      <c r="E54" s="9"/>
      <c r="F54" s="9"/>
      <c r="G54" s="9"/>
      <c r="H54" s="96" t="s">
        <v>94</v>
      </c>
      <c r="I54" s="97"/>
      <c r="J54" s="97"/>
      <c r="K54" s="97"/>
      <c r="L54" s="97"/>
      <c r="M54" s="97"/>
      <c r="N54" s="97"/>
      <c r="O54" s="97"/>
      <c r="P54" s="147"/>
      <c r="Q54" s="97"/>
      <c r="R54" s="97"/>
      <c r="S54" s="96"/>
      <c r="T54" s="98"/>
      <c r="U54" s="97"/>
      <c r="V54" s="97"/>
      <c r="W54" s="97"/>
      <c r="X54" s="97"/>
      <c r="Y54" s="97"/>
      <c r="Z54" s="150"/>
      <c r="AA54" s="16"/>
    </row>
    <row r="55" spans="1:27" x14ac:dyDescent="0.3">
      <c r="A55" s="8"/>
      <c r="B55" s="9"/>
      <c r="C55" s="9"/>
      <c r="D55" s="9"/>
      <c r="E55" s="9"/>
      <c r="F55" s="9"/>
      <c r="G55" s="9"/>
      <c r="H55" s="99" t="s">
        <v>83</v>
      </c>
      <c r="I55" s="100">
        <f>MAX(L55:O55)+MAX(V55:Y55)</f>
        <v>0</v>
      </c>
      <c r="J55" s="101"/>
      <c r="K55" s="102"/>
      <c r="L55" s="102"/>
      <c r="M55" s="102"/>
      <c r="N55" s="102"/>
      <c r="O55" s="102"/>
      <c r="P55" s="145">
        <f t="shared" ref="P55:P56" si="20">(K55+L55)*$Z$3</f>
        <v>0</v>
      </c>
      <c r="Q55" s="63"/>
      <c r="R55" s="103"/>
      <c r="S55" s="103"/>
      <c r="T55" s="65"/>
      <c r="U55" s="24"/>
      <c r="V55" s="24"/>
      <c r="W55" s="24"/>
      <c r="X55" s="24"/>
      <c r="Y55" s="29"/>
      <c r="Z55" s="145">
        <f>(U55+V55)*$Z$3</f>
        <v>0</v>
      </c>
      <c r="AA55" s="16"/>
    </row>
    <row r="56" spans="1:27" ht="15" thickBot="1" x14ac:dyDescent="0.35">
      <c r="A56" s="8"/>
      <c r="B56" s="9"/>
      <c r="C56" s="9"/>
      <c r="D56" s="9"/>
      <c r="E56" s="9"/>
      <c r="F56" s="9"/>
      <c r="G56" s="9"/>
      <c r="H56" s="106" t="s">
        <v>58</v>
      </c>
      <c r="I56" s="107">
        <f>MAX(L56:O56)+MAX(V56:Y56)</f>
        <v>0</v>
      </c>
      <c r="J56" s="95"/>
      <c r="K56" s="83"/>
      <c r="L56" s="83"/>
      <c r="M56" s="83"/>
      <c r="N56" s="83"/>
      <c r="O56" s="83"/>
      <c r="P56" s="148">
        <f t="shared" si="20"/>
        <v>0</v>
      </c>
      <c r="Q56" s="94"/>
      <c r="R56" s="95"/>
      <c r="S56" s="95"/>
      <c r="T56" s="92"/>
      <c r="U56" s="83"/>
      <c r="V56" s="83"/>
      <c r="W56" s="83"/>
      <c r="X56" s="83"/>
      <c r="Y56" s="84"/>
      <c r="Z56" s="148">
        <f>(U56+V56)*$Z$3</f>
        <v>0</v>
      </c>
      <c r="AA56" s="16"/>
    </row>
    <row r="57" spans="1:27" ht="15" thickBot="1" x14ac:dyDescent="0.35">
      <c r="A57" s="8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68"/>
      <c r="Q57" s="9"/>
      <c r="R57" s="9"/>
      <c r="S57" s="9"/>
      <c r="T57" s="9"/>
      <c r="U57" s="9"/>
      <c r="V57" s="9"/>
      <c r="W57" s="9"/>
      <c r="X57" s="9"/>
      <c r="Y57" s="9"/>
      <c r="Z57" s="68"/>
      <c r="AA57" s="16"/>
    </row>
    <row r="58" spans="1:27" ht="15" thickBot="1" x14ac:dyDescent="0.35">
      <c r="A58" s="8"/>
      <c r="B58" s="9"/>
      <c r="C58" s="9"/>
      <c r="D58" s="9"/>
      <c r="E58" s="9"/>
      <c r="F58" s="9"/>
      <c r="G58" s="9"/>
      <c r="H58" s="103" t="s">
        <v>106</v>
      </c>
      <c r="I58" s="24" t="s">
        <v>109</v>
      </c>
      <c r="J58" s="24"/>
      <c r="K58" s="24"/>
      <c r="L58" s="24"/>
      <c r="M58" s="24"/>
      <c r="N58" s="24"/>
      <c r="O58" s="24"/>
      <c r="P58" s="149"/>
      <c r="Q58" s="24"/>
      <c r="R58" s="24"/>
      <c r="S58" s="24"/>
      <c r="T58" s="24"/>
      <c r="U58" s="24"/>
      <c r="V58" s="24"/>
      <c r="W58" s="24"/>
      <c r="X58" s="24"/>
      <c r="Y58" s="24"/>
      <c r="Z58" s="151"/>
      <c r="AA58" s="16"/>
    </row>
    <row r="59" spans="1:27" x14ac:dyDescent="0.3">
      <c r="A59" s="8"/>
      <c r="B59" s="9"/>
      <c r="C59" s="9"/>
      <c r="D59" s="9"/>
      <c r="E59" s="9"/>
      <c r="F59" s="9"/>
      <c r="G59" s="9"/>
      <c r="H59" s="99"/>
      <c r="I59" s="100">
        <f>MAX(L59:O59)+MAX(V59:Y59)</f>
        <v>1</v>
      </c>
      <c r="J59" s="101"/>
      <c r="K59" s="102"/>
      <c r="L59" s="102"/>
      <c r="M59" s="102"/>
      <c r="N59" s="102"/>
      <c r="O59" s="102"/>
      <c r="P59" s="145">
        <f t="shared" ref="P59:P60" si="21">(K59+L59)*$Z$3</f>
        <v>0</v>
      </c>
      <c r="Q59" s="63"/>
      <c r="R59" s="103"/>
      <c r="S59" s="65" t="s">
        <v>108</v>
      </c>
      <c r="T59" s="65" t="s">
        <v>107</v>
      </c>
      <c r="U59" s="24"/>
      <c r="V59" s="24"/>
      <c r="W59" s="24"/>
      <c r="X59" s="24">
        <v>1</v>
      </c>
      <c r="Y59" s="29">
        <v>1</v>
      </c>
      <c r="Z59" s="145">
        <f>(U59+V59)*$Z$3</f>
        <v>0</v>
      </c>
      <c r="AA59" s="16"/>
    </row>
    <row r="60" spans="1:27" ht="15" thickBot="1" x14ac:dyDescent="0.35">
      <c r="A60" s="8"/>
      <c r="B60" s="9"/>
      <c r="C60" s="9"/>
      <c r="D60" s="9"/>
      <c r="E60" s="9"/>
      <c r="F60" s="9"/>
      <c r="G60" s="9"/>
      <c r="H60" s="106" t="s">
        <v>67</v>
      </c>
      <c r="I60" s="107">
        <f>MAX(L60:O60)+MAX(V60:Y60)</f>
        <v>1</v>
      </c>
      <c r="J60" s="95"/>
      <c r="K60" s="83"/>
      <c r="L60" s="83"/>
      <c r="M60" s="83"/>
      <c r="N60" s="83"/>
      <c r="O60" s="83"/>
      <c r="P60" s="148">
        <f t="shared" si="21"/>
        <v>0</v>
      </c>
      <c r="Q60" s="94"/>
      <c r="R60" s="95"/>
      <c r="S60" s="92" t="s">
        <v>108</v>
      </c>
      <c r="T60" s="92" t="s">
        <v>81</v>
      </c>
      <c r="U60" s="83"/>
      <c r="V60" s="83">
        <v>1</v>
      </c>
      <c r="W60" s="83"/>
      <c r="X60" s="83"/>
      <c r="Y60" s="84"/>
      <c r="Z60" s="148">
        <f>(U60+V60)*$Z$3</f>
        <v>0.5</v>
      </c>
      <c r="AA60" s="16"/>
    </row>
    <row r="61" spans="1:27" x14ac:dyDescent="0.3">
      <c r="A61" s="8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16"/>
    </row>
    <row r="62" spans="1:27" ht="15" thickBot="1" x14ac:dyDescent="0.35">
      <c r="A62" s="128"/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30"/>
    </row>
  </sheetData>
  <mergeCells count="1">
    <mergeCell ref="U4:V4"/>
  </mergeCells>
  <conditionalFormatting sqref="D42">
    <cfRule type="cellIs" dxfId="5" priority="4" operator="equal">
      <formula>0</formula>
    </cfRule>
    <cfRule type="cellIs" dxfId="4" priority="5" operator="lessThan">
      <formula>0</formula>
    </cfRule>
    <cfRule type="cellIs" dxfId="3" priority="6" operator="greaterThan">
      <formula>0</formula>
    </cfRule>
  </conditionalFormatting>
  <conditionalFormatting sqref="D2">
    <cfRule type="cellIs" dxfId="2" priority="1" operator="lessThan">
      <formula>0</formula>
    </cfRule>
    <cfRule type="cellIs" dxfId="1" priority="2" operator="equal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Varnhold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2022-11-09T11:42:30Z</dcterms:created>
  <dcterms:modified xsi:type="dcterms:W3CDTF">2023-01-04T12:44:37Z</dcterms:modified>
</cp:coreProperties>
</file>