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B4AEA8CC-E9D2-432A-BA15-BE0D3A1BFC54}" xr6:coauthVersionLast="47" xr6:coauthVersionMax="47" xr10:uidLastSave="{00000000-0000-0000-0000-000000000000}"/>
  <bookViews>
    <workbookView xWindow="-108" yWindow="-108" windowWidth="23256" windowHeight="12576" xr2:uid="{7A927E79-E1B8-49BA-BA5D-306860BEE3AE}"/>
  </bookViews>
  <sheets>
    <sheet name="Tusk" sheetId="5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3" l="1"/>
  <c r="Y83" i="7" l="1"/>
  <c r="O83" i="7"/>
  <c r="H83" i="7"/>
  <c r="Y82" i="7"/>
  <c r="O82" i="7"/>
  <c r="H82" i="7"/>
  <c r="Y81" i="7"/>
  <c r="O81" i="7"/>
  <c r="H81" i="7"/>
  <c r="Y80" i="7"/>
  <c r="O80" i="7"/>
  <c r="H80" i="7"/>
  <c r="Y79" i="7"/>
  <c r="O79" i="7"/>
  <c r="H79" i="7"/>
  <c r="Y78" i="7"/>
  <c r="O78" i="7"/>
  <c r="H78" i="7"/>
  <c r="Y77" i="7"/>
  <c r="O77" i="7"/>
  <c r="H77" i="7"/>
  <c r="G79" i="7" s="1"/>
  <c r="Y74" i="7"/>
  <c r="O74" i="7"/>
  <c r="H74" i="7"/>
  <c r="Y73" i="7"/>
  <c r="O73" i="7"/>
  <c r="H73" i="7"/>
  <c r="Y72" i="7"/>
  <c r="O72" i="7"/>
  <c r="H72" i="7"/>
  <c r="Y71" i="7"/>
  <c r="O71" i="7"/>
  <c r="H71" i="7"/>
  <c r="Y69" i="7"/>
  <c r="O69" i="7"/>
  <c r="H69" i="7"/>
  <c r="Y68" i="7"/>
  <c r="O68" i="7"/>
  <c r="H68" i="7"/>
  <c r="Y67" i="7"/>
  <c r="O67" i="7"/>
  <c r="H67" i="7"/>
  <c r="Y66" i="7"/>
  <c r="O66" i="7"/>
  <c r="H66" i="7"/>
  <c r="Y65" i="7"/>
  <c r="O65" i="7"/>
  <c r="H65" i="7"/>
  <c r="Y64" i="7"/>
  <c r="O64" i="7"/>
  <c r="H64" i="7"/>
  <c r="Y63" i="7"/>
  <c r="O63" i="7"/>
  <c r="H63" i="7"/>
  <c r="Y62" i="7"/>
  <c r="O62" i="7"/>
  <c r="H62" i="7"/>
  <c r="Y61" i="7"/>
  <c r="O61" i="7"/>
  <c r="H61" i="7"/>
  <c r="Y60" i="7"/>
  <c r="O60" i="7"/>
  <c r="H60" i="7"/>
  <c r="Y59" i="7"/>
  <c r="O59" i="7"/>
  <c r="H59" i="7"/>
  <c r="Y58" i="7"/>
  <c r="O58" i="7"/>
  <c r="H58" i="7"/>
  <c r="Y57" i="7"/>
  <c r="O57" i="7"/>
  <c r="H57" i="7"/>
  <c r="Y56" i="7"/>
  <c r="O56" i="7"/>
  <c r="H56" i="7"/>
  <c r="Y55" i="7"/>
  <c r="O55" i="7"/>
  <c r="H55" i="7"/>
  <c r="Y54" i="7"/>
  <c r="O54" i="7"/>
  <c r="H54" i="7"/>
  <c r="G54" i="7" s="1"/>
  <c r="Y50" i="7"/>
  <c r="O50" i="7"/>
  <c r="H50" i="7"/>
  <c r="Y49" i="7"/>
  <c r="O49" i="7"/>
  <c r="H49" i="7"/>
  <c r="Y48" i="7"/>
  <c r="O48" i="7"/>
  <c r="H48" i="7"/>
  <c r="Y47" i="7"/>
  <c r="O47" i="7"/>
  <c r="H47" i="7"/>
  <c r="Y46" i="7"/>
  <c r="O46" i="7"/>
  <c r="H46" i="7"/>
  <c r="Y45" i="7"/>
  <c r="O45" i="7"/>
  <c r="H45" i="7"/>
  <c r="Y44" i="7"/>
  <c r="O44" i="7"/>
  <c r="H44" i="7"/>
  <c r="Y43" i="7"/>
  <c r="O43" i="7"/>
  <c r="H43" i="7"/>
  <c r="Y42" i="7"/>
  <c r="O42" i="7"/>
  <c r="H42" i="7"/>
  <c r="Y41" i="7"/>
  <c r="O41" i="7"/>
  <c r="H41" i="7"/>
  <c r="Y40" i="7"/>
  <c r="O40" i="7"/>
  <c r="H40" i="7"/>
  <c r="Y39" i="7"/>
  <c r="O39" i="7"/>
  <c r="H39" i="7"/>
  <c r="G35" i="7" s="1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Y30" i="7"/>
  <c r="O30" i="7"/>
  <c r="H30" i="7"/>
  <c r="Y29" i="7"/>
  <c r="O29" i="7"/>
  <c r="H29" i="7"/>
  <c r="Y28" i="7"/>
  <c r="O28" i="7"/>
  <c r="H28" i="7"/>
  <c r="Y27" i="7"/>
  <c r="O27" i="7"/>
  <c r="H27" i="7"/>
  <c r="Y26" i="7"/>
  <c r="O26" i="7"/>
  <c r="H26" i="7"/>
  <c r="D26" i="7"/>
  <c r="Y25" i="7"/>
  <c r="O25" i="7"/>
  <c r="H25" i="7"/>
  <c r="D25" i="7"/>
  <c r="Y24" i="7"/>
  <c r="O24" i="7"/>
  <c r="H24" i="7"/>
  <c r="D24" i="7"/>
  <c r="Y23" i="7"/>
  <c r="O23" i="7"/>
  <c r="H23" i="7"/>
  <c r="D23" i="7"/>
  <c r="D27" i="7" s="1"/>
  <c r="Y22" i="7"/>
  <c r="Y6" i="7" s="1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G16" i="7" s="1"/>
  <c r="D14" i="7"/>
  <c r="D35" i="7" s="1"/>
  <c r="X6" i="7"/>
  <c r="W6" i="7"/>
  <c r="V6" i="7"/>
  <c r="U6" i="7"/>
  <c r="T6" i="7"/>
  <c r="O6" i="7"/>
  <c r="O2" i="7" s="1"/>
  <c r="N6" i="7"/>
  <c r="N2" i="7" s="1"/>
  <c r="M6" i="7"/>
  <c r="M2" i="7" s="1"/>
  <c r="L6" i="7"/>
  <c r="K6" i="7"/>
  <c r="K2" i="7" s="1"/>
  <c r="D18" i="7" s="1"/>
  <c r="J6" i="7"/>
  <c r="P2" i="7"/>
  <c r="D30" i="7" s="1"/>
  <c r="L2" i="7"/>
  <c r="J2" i="7"/>
  <c r="O153" i="5"/>
  <c r="H43" i="5"/>
  <c r="H153" i="5"/>
  <c r="H90" i="5"/>
  <c r="H91" i="5"/>
  <c r="O90" i="5"/>
  <c r="O91" i="5"/>
  <c r="H232" i="5"/>
  <c r="Y232" i="5"/>
  <c r="Y152" i="5"/>
  <c r="Y43" i="5"/>
  <c r="H5" i="7" l="1"/>
  <c r="H6" i="7" s="1"/>
  <c r="D36" i="7"/>
  <c r="D37" i="7" s="1"/>
  <c r="D17" i="7"/>
  <c r="D19" i="7" s="1"/>
  <c r="Y90" i="5"/>
  <c r="Y91" i="5"/>
  <c r="Y238" i="5"/>
  <c r="Y239" i="5"/>
  <c r="D40" i="7" l="1"/>
  <c r="D2" i="7" s="1"/>
  <c r="T12" i="5"/>
  <c r="T6" i="5" s="1"/>
  <c r="U12" i="5"/>
  <c r="V12" i="5"/>
  <c r="V6" i="5" s="1"/>
  <c r="W12" i="5"/>
  <c r="W6" i="5" s="1"/>
  <c r="X12" i="5"/>
  <c r="X6" i="5" s="1"/>
  <c r="H18" i="4"/>
  <c r="Z6" i="5"/>
  <c r="Y77" i="5" l="1"/>
  <c r="H72" i="5"/>
  <c r="H73" i="5"/>
  <c r="H74" i="5"/>
  <c r="H75" i="5"/>
  <c r="H76" i="5"/>
  <c r="H77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Y134" i="5"/>
  <c r="O129" i="5"/>
  <c r="O130" i="5"/>
  <c r="O131" i="5"/>
  <c r="O132" i="5"/>
  <c r="O133" i="5"/>
  <c r="O134" i="5"/>
  <c r="O74" i="5"/>
  <c r="O75" i="5"/>
  <c r="O76" i="5"/>
  <c r="O77" i="5"/>
  <c r="N12" i="5"/>
  <c r="Y31" i="6"/>
  <c r="O31" i="6"/>
  <c r="H31" i="6"/>
  <c r="Y30" i="6"/>
  <c r="O30" i="6"/>
  <c r="H30" i="6"/>
  <c r="Y29" i="6"/>
  <c r="O29" i="6"/>
  <c r="H29" i="6"/>
  <c r="Y28" i="6"/>
  <c r="O28" i="6"/>
  <c r="H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V6" i="6"/>
  <c r="U6" i="6"/>
  <c r="T6" i="6"/>
  <c r="N6" i="6"/>
  <c r="M6" i="6"/>
  <c r="L6" i="6"/>
  <c r="K6" i="6"/>
  <c r="K2" i="6" s="1"/>
  <c r="J6" i="6"/>
  <c r="P2" i="6"/>
  <c r="D30" i="6" s="1"/>
  <c r="L2" i="6" l="1"/>
  <c r="M2" i="6"/>
  <c r="H5" i="6"/>
  <c r="H6" i="6" s="1"/>
  <c r="D17" i="6"/>
  <c r="N2" i="6"/>
  <c r="O6" i="6"/>
  <c r="Y6" i="6"/>
  <c r="D27" i="6"/>
  <c r="D36" i="6" s="1"/>
  <c r="D37" i="6" s="1"/>
  <c r="G25" i="6"/>
  <c r="G16" i="6"/>
  <c r="J2" i="6"/>
  <c r="D18" i="6" s="1"/>
  <c r="O2" i="6" l="1"/>
  <c r="D19" i="6"/>
  <c r="D40" i="6" s="1"/>
  <c r="D2" i="6" s="1"/>
  <c r="Y113" i="5" l="1"/>
  <c r="Y114" i="5"/>
  <c r="Y115" i="5"/>
  <c r="Y127" i="5"/>
  <c r="Y128" i="5"/>
  <c r="Y135" i="5" l="1"/>
  <c r="Y136" i="5"/>
  <c r="Y137" i="5"/>
  <c r="Y185" i="5"/>
  <c r="O185" i="5"/>
  <c r="H185" i="5"/>
  <c r="Y184" i="5"/>
  <c r="O184" i="5"/>
  <c r="H184" i="5"/>
  <c r="Y183" i="5"/>
  <c r="O183" i="5"/>
  <c r="H183" i="5"/>
  <c r="Y182" i="5"/>
  <c r="O182" i="5"/>
  <c r="H182" i="5"/>
  <c r="Y181" i="5"/>
  <c r="O181" i="5"/>
  <c r="H181" i="5"/>
  <c r="Y180" i="5"/>
  <c r="O180" i="5"/>
  <c r="H180" i="5"/>
  <c r="Y179" i="5"/>
  <c r="O179" i="5"/>
  <c r="H179" i="5"/>
  <c r="Y178" i="5"/>
  <c r="O178" i="5"/>
  <c r="H178" i="5"/>
  <c r="Y177" i="5"/>
  <c r="O177" i="5"/>
  <c r="H177" i="5"/>
  <c r="Y176" i="5"/>
  <c r="O176" i="5"/>
  <c r="H176" i="5"/>
  <c r="Y175" i="5"/>
  <c r="O175" i="5"/>
  <c r="H175" i="5"/>
  <c r="Y174" i="5"/>
  <c r="O174" i="5"/>
  <c r="H174" i="5"/>
  <c r="Y173" i="5"/>
  <c r="O173" i="5"/>
  <c r="H173" i="5"/>
  <c r="Y172" i="5"/>
  <c r="O172" i="5"/>
  <c r="H172" i="5"/>
  <c r="Y171" i="5"/>
  <c r="O171" i="5"/>
  <c r="H171" i="5"/>
  <c r="Y170" i="5"/>
  <c r="O170" i="5"/>
  <c r="H170" i="5"/>
  <c r="Y204" i="5"/>
  <c r="O204" i="5"/>
  <c r="H204" i="5"/>
  <c r="Y203" i="5"/>
  <c r="O203" i="5"/>
  <c r="H203" i="5"/>
  <c r="Y202" i="5"/>
  <c r="O202" i="5"/>
  <c r="H202" i="5"/>
  <c r="Y201" i="5"/>
  <c r="O201" i="5"/>
  <c r="H201" i="5"/>
  <c r="Y200" i="5"/>
  <c r="O200" i="5"/>
  <c r="H200" i="5"/>
  <c r="Y199" i="5"/>
  <c r="O199" i="5"/>
  <c r="H199" i="5"/>
  <c r="Y198" i="5"/>
  <c r="O198" i="5"/>
  <c r="H198" i="5"/>
  <c r="Y197" i="5"/>
  <c r="O197" i="5"/>
  <c r="H197" i="5"/>
  <c r="Y196" i="5"/>
  <c r="O196" i="5"/>
  <c r="H196" i="5"/>
  <c r="Y195" i="5"/>
  <c r="O195" i="5"/>
  <c r="H195" i="5"/>
  <c r="Y194" i="5"/>
  <c r="O194" i="5"/>
  <c r="H194" i="5"/>
  <c r="Y193" i="5"/>
  <c r="O193" i="5"/>
  <c r="H193" i="5"/>
  <c r="Y192" i="5"/>
  <c r="O192" i="5"/>
  <c r="H192" i="5"/>
  <c r="Y191" i="5"/>
  <c r="O191" i="5"/>
  <c r="H191" i="5"/>
  <c r="Y190" i="5"/>
  <c r="O190" i="5"/>
  <c r="H190" i="5"/>
  <c r="Y189" i="5"/>
  <c r="O189" i="5"/>
  <c r="H189" i="5"/>
  <c r="Y39" i="3"/>
  <c r="Y18" i="4"/>
  <c r="H39" i="3"/>
  <c r="G170" i="5" l="1"/>
  <c r="G189" i="5"/>
  <c r="H22" i="4"/>
  <c r="P6" i="5" l="1"/>
  <c r="J6" i="5"/>
  <c r="K6" i="5"/>
  <c r="M6" i="5"/>
  <c r="L6" i="5"/>
  <c r="Y74" i="5"/>
  <c r="Y75" i="5"/>
  <c r="Y76" i="5"/>
  <c r="Y68" i="5"/>
  <c r="Y33" i="5"/>
  <c r="O33" i="5"/>
  <c r="H33" i="5"/>
  <c r="Y32" i="5"/>
  <c r="O32" i="5"/>
  <c r="H32" i="5"/>
  <c r="Y241" i="5"/>
  <c r="O241" i="5"/>
  <c r="H241" i="5"/>
  <c r="Y240" i="5"/>
  <c r="O240" i="5"/>
  <c r="H240" i="5"/>
  <c r="O239" i="5"/>
  <c r="H239" i="5"/>
  <c r="O238" i="5"/>
  <c r="H238" i="5"/>
  <c r="Y237" i="5"/>
  <c r="O237" i="5"/>
  <c r="H237" i="5"/>
  <c r="Y236" i="5"/>
  <c r="O236" i="5"/>
  <c r="H236" i="5"/>
  <c r="Y235" i="5"/>
  <c r="O235" i="5"/>
  <c r="H235" i="5"/>
  <c r="Y234" i="5"/>
  <c r="O234" i="5"/>
  <c r="H234" i="5"/>
  <c r="Y233" i="5"/>
  <c r="O233" i="5"/>
  <c r="H233" i="5"/>
  <c r="Y231" i="5"/>
  <c r="O231" i="5"/>
  <c r="H231" i="5"/>
  <c r="Y223" i="5"/>
  <c r="O223" i="5"/>
  <c r="H223" i="5"/>
  <c r="Y222" i="5"/>
  <c r="O222" i="5"/>
  <c r="H222" i="5"/>
  <c r="Y221" i="5"/>
  <c r="O221" i="5"/>
  <c r="H221" i="5"/>
  <c r="Y220" i="5"/>
  <c r="O220" i="5"/>
  <c r="H220" i="5"/>
  <c r="Y219" i="5"/>
  <c r="O219" i="5"/>
  <c r="H219" i="5"/>
  <c r="Y218" i="5"/>
  <c r="O218" i="5"/>
  <c r="H218" i="5"/>
  <c r="Y217" i="5"/>
  <c r="O217" i="5"/>
  <c r="H217" i="5"/>
  <c r="Y216" i="5"/>
  <c r="O216" i="5"/>
  <c r="H216" i="5"/>
  <c r="Y215" i="5"/>
  <c r="O215" i="5"/>
  <c r="H215" i="5"/>
  <c r="Y214" i="5"/>
  <c r="O214" i="5"/>
  <c r="H214" i="5"/>
  <c r="Y213" i="5"/>
  <c r="O213" i="5"/>
  <c r="H213" i="5"/>
  <c r="Y212" i="5"/>
  <c r="O212" i="5"/>
  <c r="H212" i="5"/>
  <c r="Y211" i="5"/>
  <c r="O211" i="5"/>
  <c r="H211" i="5"/>
  <c r="Y210" i="5"/>
  <c r="O210" i="5"/>
  <c r="H210" i="5"/>
  <c r="Y209" i="5"/>
  <c r="O209" i="5"/>
  <c r="H209" i="5"/>
  <c r="Y208" i="5"/>
  <c r="O208" i="5"/>
  <c r="H208" i="5"/>
  <c r="Y166" i="5"/>
  <c r="O166" i="5"/>
  <c r="H166" i="5"/>
  <c r="Y165" i="5"/>
  <c r="O165" i="5"/>
  <c r="H165" i="5"/>
  <c r="Y164" i="5"/>
  <c r="O164" i="5"/>
  <c r="H164" i="5"/>
  <c r="Y163" i="5"/>
  <c r="O163" i="5"/>
  <c r="H163" i="5"/>
  <c r="Y162" i="5"/>
  <c r="O162" i="5"/>
  <c r="H162" i="5"/>
  <c r="Y161" i="5"/>
  <c r="O161" i="5"/>
  <c r="H161" i="5"/>
  <c r="Y160" i="5"/>
  <c r="O160" i="5"/>
  <c r="H160" i="5"/>
  <c r="Y159" i="5"/>
  <c r="O159" i="5"/>
  <c r="H159" i="5"/>
  <c r="Y158" i="5"/>
  <c r="O158" i="5"/>
  <c r="H158" i="5"/>
  <c r="Y157" i="5"/>
  <c r="O157" i="5"/>
  <c r="H157" i="5"/>
  <c r="Y156" i="5"/>
  <c r="O156" i="5"/>
  <c r="H156" i="5"/>
  <c r="Y155" i="5"/>
  <c r="O155" i="5"/>
  <c r="H155" i="5"/>
  <c r="Y154" i="5"/>
  <c r="O154" i="5"/>
  <c r="U6" i="5" s="1"/>
  <c r="H154" i="5"/>
  <c r="N6" i="5" s="1"/>
  <c r="Y153" i="5"/>
  <c r="O152" i="5"/>
  <c r="H152" i="5"/>
  <c r="Y151" i="5"/>
  <c r="O151" i="5"/>
  <c r="H151" i="5"/>
  <c r="Y150" i="5"/>
  <c r="O150" i="5"/>
  <c r="H150" i="5"/>
  <c r="Y140" i="5"/>
  <c r="O140" i="5"/>
  <c r="H140" i="5"/>
  <c r="Y139" i="5"/>
  <c r="O139" i="5"/>
  <c r="H139" i="5"/>
  <c r="Y138" i="5"/>
  <c r="O138" i="5"/>
  <c r="O137" i="5"/>
  <c r="O136" i="5"/>
  <c r="O135" i="5"/>
  <c r="Y133" i="5"/>
  <c r="Y132" i="5"/>
  <c r="Y131" i="5"/>
  <c r="Y130" i="5"/>
  <c r="Y129" i="5"/>
  <c r="O128" i="5"/>
  <c r="O127" i="5"/>
  <c r="Y126" i="5"/>
  <c r="O126" i="5"/>
  <c r="H126" i="5"/>
  <c r="Y125" i="5"/>
  <c r="O125" i="5"/>
  <c r="H125" i="5"/>
  <c r="Y121" i="5"/>
  <c r="O121" i="5"/>
  <c r="H121" i="5"/>
  <c r="Y120" i="5"/>
  <c r="O120" i="5"/>
  <c r="H120" i="5"/>
  <c r="Y119" i="5"/>
  <c r="O119" i="5"/>
  <c r="H119" i="5"/>
  <c r="Y118" i="5"/>
  <c r="O118" i="5"/>
  <c r="H118" i="5"/>
  <c r="Y117" i="5"/>
  <c r="O117" i="5"/>
  <c r="H117" i="5"/>
  <c r="Y116" i="5"/>
  <c r="O116" i="5"/>
  <c r="H116" i="5"/>
  <c r="O115" i="5"/>
  <c r="H115" i="5"/>
  <c r="O114" i="5"/>
  <c r="H114" i="5"/>
  <c r="O113" i="5"/>
  <c r="H113" i="5"/>
  <c r="Y112" i="5"/>
  <c r="O112" i="5"/>
  <c r="H112" i="5"/>
  <c r="Y111" i="5"/>
  <c r="O111" i="5"/>
  <c r="H111" i="5"/>
  <c r="Y110" i="5"/>
  <c r="O110" i="5"/>
  <c r="H110" i="5"/>
  <c r="Y109" i="5"/>
  <c r="O109" i="5"/>
  <c r="H109" i="5"/>
  <c r="Y108" i="5"/>
  <c r="O108" i="5"/>
  <c r="H108" i="5"/>
  <c r="Y107" i="5"/>
  <c r="O107" i="5"/>
  <c r="H107" i="5"/>
  <c r="Y106" i="5"/>
  <c r="O106" i="5"/>
  <c r="H106" i="5"/>
  <c r="Y102" i="5"/>
  <c r="O102" i="5"/>
  <c r="H102" i="5"/>
  <c r="Y101" i="5"/>
  <c r="O101" i="5"/>
  <c r="H101" i="5"/>
  <c r="Y100" i="5"/>
  <c r="O100" i="5"/>
  <c r="H100" i="5"/>
  <c r="Y99" i="5"/>
  <c r="O99" i="5"/>
  <c r="H99" i="5"/>
  <c r="Y98" i="5"/>
  <c r="O98" i="5"/>
  <c r="H98" i="5"/>
  <c r="Y97" i="5"/>
  <c r="O97" i="5"/>
  <c r="H97" i="5"/>
  <c r="Y96" i="5"/>
  <c r="O96" i="5"/>
  <c r="H96" i="5"/>
  <c r="Y95" i="5"/>
  <c r="O95" i="5"/>
  <c r="H95" i="5"/>
  <c r="Y94" i="5"/>
  <c r="O94" i="5"/>
  <c r="H94" i="5"/>
  <c r="Y93" i="5"/>
  <c r="O93" i="5"/>
  <c r="H93" i="5"/>
  <c r="Y92" i="5"/>
  <c r="O92" i="5"/>
  <c r="H92" i="5"/>
  <c r="Y89" i="5"/>
  <c r="O89" i="5"/>
  <c r="H89" i="5"/>
  <c r="Y88" i="5"/>
  <c r="O88" i="5"/>
  <c r="H88" i="5"/>
  <c r="Y87" i="5"/>
  <c r="O87" i="5"/>
  <c r="H87" i="5"/>
  <c r="Y86" i="5"/>
  <c r="O86" i="5"/>
  <c r="H86" i="5"/>
  <c r="Y85" i="5"/>
  <c r="O85" i="5"/>
  <c r="H85" i="5"/>
  <c r="Y81" i="5"/>
  <c r="O81" i="5"/>
  <c r="H81" i="5"/>
  <c r="Y80" i="5"/>
  <c r="O80" i="5"/>
  <c r="H80" i="5"/>
  <c r="Y79" i="5"/>
  <c r="O79" i="5"/>
  <c r="H79" i="5"/>
  <c r="Y78" i="5"/>
  <c r="O78" i="5"/>
  <c r="H78" i="5"/>
  <c r="Y73" i="5"/>
  <c r="O73" i="5"/>
  <c r="Y72" i="5"/>
  <c r="O72" i="5"/>
  <c r="Y71" i="5"/>
  <c r="O71" i="5"/>
  <c r="H71" i="5"/>
  <c r="Y70" i="5"/>
  <c r="O70" i="5"/>
  <c r="H70" i="5"/>
  <c r="Y69" i="5"/>
  <c r="O69" i="5"/>
  <c r="H69" i="5"/>
  <c r="O68" i="5"/>
  <c r="H68" i="5"/>
  <c r="Y67" i="5"/>
  <c r="O67" i="5"/>
  <c r="H67" i="5"/>
  <c r="Y66" i="5"/>
  <c r="O66" i="5"/>
  <c r="H66" i="5"/>
  <c r="Y65" i="5"/>
  <c r="O65" i="5"/>
  <c r="H65" i="5"/>
  <c r="Y64" i="5"/>
  <c r="O64" i="5"/>
  <c r="H64" i="5"/>
  <c r="Y63" i="5"/>
  <c r="O63" i="5"/>
  <c r="H63" i="5"/>
  <c r="Y62" i="5"/>
  <c r="O62" i="5"/>
  <c r="H62" i="5"/>
  <c r="G208" i="5" l="1"/>
  <c r="G150" i="5"/>
  <c r="G125" i="5"/>
  <c r="G106" i="5"/>
  <c r="G85" i="5"/>
  <c r="G62" i="5"/>
  <c r="Y230" i="5" l="1"/>
  <c r="O230" i="5"/>
  <c r="H230" i="5"/>
  <c r="Y229" i="5"/>
  <c r="O229" i="5"/>
  <c r="H229" i="5"/>
  <c r="Y228" i="5"/>
  <c r="O228" i="5"/>
  <c r="H228" i="5"/>
  <c r="Y227" i="5"/>
  <c r="O227" i="5"/>
  <c r="H227" i="5"/>
  <c r="Y53" i="5"/>
  <c r="O53" i="5"/>
  <c r="H53" i="5"/>
  <c r="Y52" i="5"/>
  <c r="O52" i="5"/>
  <c r="H52" i="5"/>
  <c r="Y51" i="5"/>
  <c r="O51" i="5"/>
  <c r="H51" i="5"/>
  <c r="Y50" i="5"/>
  <c r="O50" i="5"/>
  <c r="H50" i="5"/>
  <c r="Y49" i="5"/>
  <c r="O49" i="5"/>
  <c r="H49" i="5"/>
  <c r="Y48" i="5"/>
  <c r="O48" i="5"/>
  <c r="H48" i="5"/>
  <c r="Y47" i="5"/>
  <c r="O47" i="5"/>
  <c r="H47" i="5"/>
  <c r="Y46" i="5"/>
  <c r="O46" i="5"/>
  <c r="H46" i="5"/>
  <c r="Y45" i="5"/>
  <c r="O45" i="5"/>
  <c r="H45" i="5"/>
  <c r="Y44" i="5"/>
  <c r="O44" i="5"/>
  <c r="H44" i="5"/>
  <c r="Y42" i="5"/>
  <c r="O42" i="5"/>
  <c r="H42" i="5"/>
  <c r="Y41" i="5"/>
  <c r="O41" i="5"/>
  <c r="H41" i="5"/>
  <c r="Y40" i="5"/>
  <c r="O40" i="5"/>
  <c r="H40" i="5"/>
  <c r="Y36" i="5"/>
  <c r="O36" i="5"/>
  <c r="H36" i="5"/>
  <c r="Y35" i="5"/>
  <c r="O35" i="5"/>
  <c r="H35" i="5"/>
  <c r="Y34" i="5"/>
  <c r="O34" i="5"/>
  <c r="H34" i="5"/>
  <c r="Y31" i="5"/>
  <c r="O31" i="5"/>
  <c r="H31" i="5"/>
  <c r="Y30" i="5"/>
  <c r="O30" i="5"/>
  <c r="H30" i="5"/>
  <c r="Y29" i="5"/>
  <c r="O29" i="5"/>
  <c r="H29" i="5"/>
  <c r="Y28" i="5"/>
  <c r="O28" i="5"/>
  <c r="H28" i="5"/>
  <c r="Y27" i="5"/>
  <c r="O27" i="5"/>
  <c r="H27" i="5"/>
  <c r="Y26" i="5"/>
  <c r="O26" i="5"/>
  <c r="H26" i="5"/>
  <c r="Y25" i="5"/>
  <c r="O25" i="5"/>
  <c r="H25" i="5"/>
  <c r="Y24" i="5"/>
  <c r="O24" i="5"/>
  <c r="H24" i="5"/>
  <c r="D34" i="5"/>
  <c r="D33" i="5"/>
  <c r="D32" i="5"/>
  <c r="D26" i="5"/>
  <c r="D25" i="5"/>
  <c r="D24" i="5"/>
  <c r="D23" i="5"/>
  <c r="Y20" i="5"/>
  <c r="O20" i="5"/>
  <c r="H20" i="5"/>
  <c r="Y19" i="5"/>
  <c r="O19" i="5"/>
  <c r="H19" i="5"/>
  <c r="Y18" i="5"/>
  <c r="O18" i="5"/>
  <c r="H18" i="5"/>
  <c r="Y17" i="5"/>
  <c r="O17" i="5"/>
  <c r="H17" i="5"/>
  <c r="Y16" i="5"/>
  <c r="O16" i="5"/>
  <c r="H16" i="5"/>
  <c r="D14" i="5"/>
  <c r="D35" i="5" s="1"/>
  <c r="P2" i="5"/>
  <c r="D30" i="5" s="1"/>
  <c r="Y6" i="5" l="1"/>
  <c r="D36" i="5"/>
  <c r="O6" i="5"/>
  <c r="D27" i="5"/>
  <c r="N2" i="5"/>
  <c r="M2" i="5"/>
  <c r="J2" i="5"/>
  <c r="K2" i="5"/>
  <c r="L2" i="5"/>
  <c r="D17" i="5"/>
  <c r="H5" i="5"/>
  <c r="H6" i="5" s="1"/>
  <c r="G24" i="5"/>
  <c r="G40" i="5"/>
  <c r="G16" i="5"/>
  <c r="Y38" i="4"/>
  <c r="O38" i="4"/>
  <c r="H38" i="4"/>
  <c r="Y37" i="4"/>
  <c r="O37" i="4"/>
  <c r="H37" i="4"/>
  <c r="Y36" i="4"/>
  <c r="O36" i="4"/>
  <c r="H36" i="4"/>
  <c r="Y35" i="4"/>
  <c r="O35" i="4"/>
  <c r="H35" i="4"/>
  <c r="D34" i="4"/>
  <c r="D33" i="4"/>
  <c r="D32" i="4"/>
  <c r="Y33" i="4"/>
  <c r="O33" i="4"/>
  <c r="H33" i="4"/>
  <c r="Y32" i="4"/>
  <c r="O32" i="4"/>
  <c r="H32" i="4"/>
  <c r="Y31" i="4"/>
  <c r="O31" i="4"/>
  <c r="H31" i="4"/>
  <c r="Y30" i="4"/>
  <c r="O30" i="4"/>
  <c r="H30" i="4"/>
  <c r="Y29" i="4"/>
  <c r="O29" i="4"/>
  <c r="H29" i="4"/>
  <c r="Y28" i="4"/>
  <c r="O28" i="4"/>
  <c r="H28" i="4"/>
  <c r="D26" i="4"/>
  <c r="Y27" i="4"/>
  <c r="O27" i="4"/>
  <c r="H27" i="4"/>
  <c r="D25" i="4"/>
  <c r="Y26" i="4"/>
  <c r="O26" i="4"/>
  <c r="H26" i="4"/>
  <c r="D24" i="4"/>
  <c r="Y25" i="4"/>
  <c r="O25" i="4"/>
  <c r="H25" i="4"/>
  <c r="D23" i="4"/>
  <c r="D27" i="4" s="1"/>
  <c r="Y24" i="4"/>
  <c r="O24" i="4"/>
  <c r="H24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M2" i="4" s="1"/>
  <c r="L6" i="4"/>
  <c r="K6" i="4"/>
  <c r="J6" i="4"/>
  <c r="P2" i="4"/>
  <c r="D30" i="4" s="1"/>
  <c r="AD12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O25" i="2"/>
  <c r="H25" i="2"/>
  <c r="D25" i="2"/>
  <c r="Y24" i="2"/>
  <c r="O24" i="2"/>
  <c r="H24" i="2"/>
  <c r="D24" i="2"/>
  <c r="Y23" i="2"/>
  <c r="O23" i="2"/>
  <c r="H23" i="2"/>
  <c r="D23" i="2"/>
  <c r="D27" i="2" s="1"/>
  <c r="D36" i="2" s="1"/>
  <c r="D37" i="2" s="1"/>
  <c r="Y22" i="2"/>
  <c r="O22" i="2"/>
  <c r="H22" i="2"/>
  <c r="Y21" i="2"/>
  <c r="O21" i="2"/>
  <c r="H21" i="2"/>
  <c r="Y20" i="2"/>
  <c r="O20" i="2"/>
  <c r="H20" i="2"/>
  <c r="Y19" i="2"/>
  <c r="O19" i="2"/>
  <c r="H19" i="2"/>
  <c r="Y18" i="2"/>
  <c r="O18" i="2"/>
  <c r="H18" i="2"/>
  <c r="Y17" i="2"/>
  <c r="Y6" i="2" s="1"/>
  <c r="O17" i="2"/>
  <c r="H17" i="2"/>
  <c r="Y16" i="2"/>
  <c r="O16" i="2"/>
  <c r="H16" i="2"/>
  <c r="G16" i="2" s="1"/>
  <c r="D14" i="2"/>
  <c r="D35" i="2" s="1"/>
  <c r="X6" i="2"/>
  <c r="W6" i="2"/>
  <c r="V6" i="2"/>
  <c r="U6" i="2"/>
  <c r="T6" i="2"/>
  <c r="N6" i="2"/>
  <c r="N2" i="2" s="1"/>
  <c r="M6" i="2"/>
  <c r="L6" i="2"/>
  <c r="L2" i="2" s="1"/>
  <c r="K6" i="2"/>
  <c r="J6" i="2"/>
  <c r="J2" i="2" s="1"/>
  <c r="P2" i="2"/>
  <c r="D30" i="2" s="1"/>
  <c r="D37" i="5" l="1"/>
  <c r="G35" i="3"/>
  <c r="N2" i="3"/>
  <c r="J2" i="4"/>
  <c r="D18" i="5"/>
  <c r="D19" i="5" s="1"/>
  <c r="O2" i="5"/>
  <c r="O6" i="4"/>
  <c r="K2" i="4"/>
  <c r="Y6" i="4"/>
  <c r="L2" i="4"/>
  <c r="G16" i="4"/>
  <c r="H5" i="4"/>
  <c r="H6" i="4" s="1"/>
  <c r="D36" i="4"/>
  <c r="D37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O2" i="2" s="1"/>
  <c r="K2" i="2"/>
  <c r="D18" i="2" s="1"/>
  <c r="H5" i="2"/>
  <c r="H6" i="2" s="1"/>
  <c r="M2" i="2"/>
  <c r="D17" i="2"/>
  <c r="D40" i="5" l="1"/>
  <c r="D2" i="5" s="1"/>
  <c r="D18" i="4"/>
  <c r="D19" i="4" s="1"/>
  <c r="D40" i="4" s="1"/>
  <c r="D2" i="4" s="1"/>
  <c r="O2" i="4"/>
  <c r="D18" i="3"/>
  <c r="D19" i="3" s="1"/>
  <c r="D40" i="3" s="1"/>
  <c r="D2" i="3" s="1"/>
  <c r="O2" i="3"/>
  <c r="D19" i="2"/>
  <c r="D40" i="2" s="1"/>
  <c r="D2" i="2" s="1"/>
  <c r="A9" i="5" l="1"/>
  <c r="A8" i="5"/>
  <c r="A7" i="5"/>
  <c r="A11" i="5"/>
  <c r="A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FE92F67A-06C1-4D75-AF79-75F79A779AD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39ED3C-F4CF-40D8-B4A4-9F333B3FDB5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82E181E3-D2DD-47C6-AD0E-C503D8C931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C48F4CBD-6AF6-499A-BE13-E29DE1F8BE2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EBCC783F-0D25-473A-B2FC-49B0C090F5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B67C217C-FCC1-4C2A-965D-30F83C92B64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  <comment ref="I227" authorId="0" shapeId="0" xr:uid="{19EDB207-7FEE-4A20-9EE4-CC305C0DB21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28" authorId="0" shapeId="0" xr:uid="{7D2239D0-95FB-4475-B94C-B88862234B4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29" authorId="0" shapeId="0" xr:uid="{D8E2AA47-BFDA-46B3-AE5D-00AC2A58EC4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30" authorId="0" shapeId="0" xr:uid="{531ABBB7-0D3E-4225-9A51-8D6F1694FA8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31" authorId="0" shapeId="0" xr:uid="{3B2E76B4-67B3-4854-BD5D-38D06C8FC8B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32" authorId="0" shapeId="0" xr:uid="{FAF761A0-B3AC-4886-A42E-5BA8CE4114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34" authorId="0" shapeId="0" xr:uid="{F4F19F24-B745-46E7-9212-47B4087074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235" authorId="0" shapeId="0" xr:uid="{7C4D6E1D-4FF9-4897-89F3-24F6E08D94F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5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71" authorId="0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71" authorId="0" shapeId="0" xr:uid="{873A0F42-318B-4E48-9ED9-F24D41BEA1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<sst xmlns="http://schemas.openxmlformats.org/spreadsheetml/2006/main" count="1537" uniqueCount="342">
  <si>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</si>
  <si>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</si>
  <si>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</si>
  <si>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</si>
  <si>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</si>
  <si>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</si>
  <si>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</si>
  <si>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</si>
  <si>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</si>
  <si>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</si>
  <si>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</si>
  <si>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</si>
  <si>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</si>
  <si>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</si>
  <si>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</si>
  <si>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</si>
  <si>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</si>
  <si>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</si>
  <si>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</si>
  <si>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</si>
  <si>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</si>
  <si>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</si>
  <si>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</si>
  <si>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</si>
  <si>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</si>
  <si>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</si>
  <si>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</si>
  <si>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</si>
  <si>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</si>
  <si>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</si>
  <si>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</si>
  <si>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</si>
  <si>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</si>
  <si>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</si>
  <si>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</si>
  <si>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</si>
  <si>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</si>
  <si>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</si>
  <si>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</si>
  <si>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</si>
  <si>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</si>
  <si>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</si>
  <si>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</si>
  <si>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</si>
  <si>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</si>
  <si>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</si>
  <si>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</si>
  <si>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</si>
  <si>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</si>
  <si>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</si>
  <si>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</si>
  <si>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</si>
  <si>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</si>
  <si>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</si>
  <si>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</si>
  <si>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</si>
  <si>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</si>
  <si>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</si>
  <si>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</si>
  <si>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</si>
  <si>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</si>
  <si>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</si>
  <si>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</si>
  <si>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</si>
  <si>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</si>
  <si>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</si>
  <si>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</si>
  <si>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</si>
  <si>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</si>
  <si>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</si>
  <si>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</si>
  <si>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</si>
  <si>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</si>
  <si>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</si>
  <si>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</si>
  <si>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</si>
  <si>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</si>
  <si>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</si>
  <si>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</si>
  <si>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</si>
  <si>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</si>
  <si>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</si>
  <si>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</si>
  <si>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</si>
  <si>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</si>
  <si>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</si>
  <si>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</si>
  <si>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</si>
  <si>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</si>
  <si>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</si>
  <si>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</si>
  <si>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</si>
  <si>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</si>
  <si>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</si>
  <si>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</si>
  <si>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</si>
  <si>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</si>
  <si>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</si>
  <si>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</si>
  <si>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</si>
  <si>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</si>
  <si>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</si>
  <si>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</si>
  <si>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</si>
  <si>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</si>
  <si>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</si>
  <si>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</si>
  <si>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</si>
  <si>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</si>
  <si>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</si>
  <si>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</si>
  <si>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</si>
  <si>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</si>
  <si>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</si>
  <si>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</si>
  <si>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</si>
  <si>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</si>
  <si>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</si>
  <si>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</si>
  <si>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</si>
  <si>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</si>
  <si>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</si>
  <si>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</si>
  <si>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</si>
  <si>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</si>
  <si>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</si>
  <si>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</si>
  <si>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</si>
  <si>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</si>
  <si>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</si>
  <si>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Outer Wall (Small)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</si>
  <si>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</si>
  <si>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</si>
  <si>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</si>
  <si>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</si>
  <si>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</si>
  <si>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</si>
  <si>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</si>
  <si>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</si>
  <si>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</si>
  <si>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</si>
  <si>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</si>
  <si>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</si>
  <si>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</si>
  <si>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</si>
  <si>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</si>
  <si>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</si>
  <si>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</si>
  <si>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</si>
  <si>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</si>
  <si>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</si>
  <si>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</si>
  <si>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</si>
  <si>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</si>
  <si>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</si>
  <si>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</si>
  <si>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</si>
  <si>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</si>
  <si>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</si>
  <si>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</si>
  <si>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</si>
  <si>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</si>
  <si>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</si>
  <si>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</si>
  <si>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</si>
  <si>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</si>
  <si>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</si>
  <si>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</si>
  <si>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</si>
  <si>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</si>
  <si>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</si>
  <si>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</si>
  <si>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</si>
  <si>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</si>
  <si>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</si>
  <si>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</si>
  <si>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</si>
  <si>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</si>
  <si>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</si>
  <si>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</si>
  <si>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Town Base - Land</t>
  </si>
  <si>
    <t>1x __Muletrain</t>
  </si>
  <si>
    <t>1x __ Ox Train</t>
  </si>
  <si>
    <t>Local market</t>
  </si>
  <si>
    <t>Cross Shipping Office</t>
  </si>
  <si>
    <t>V&amp;A (land)</t>
  </si>
  <si>
    <t>Kiera</t>
  </si>
  <si>
    <t>Nereid's Nectar (Road House)</t>
  </si>
  <si>
    <t>Brewery (Poachers Pale)</t>
  </si>
  <si>
    <t>Tusk Sword School</t>
  </si>
  <si>
    <t>Public Baths</t>
  </si>
  <si>
    <t>College Park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</si>
  <si>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</si>
  <si>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</si>
  <si>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</si>
  <si>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</si>
  <si>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</si>
  <si>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</si>
  <si>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</si>
  <si>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</si>
  <si>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</si>
  <si>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</si>
  <si>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</si>
  <si>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</si>
  <si>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</si>
  <si>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</si>
  <si>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</si>
  <si>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</si>
  <si>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</si>
  <si>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Luxury Store</t>
  </si>
  <si>
    <t>Military Jetty</t>
  </si>
  <si>
    <t>V&amp;A  (Land)</t>
  </si>
  <si>
    <t>House Havanki</t>
  </si>
  <si>
    <t>Holy House (Cayden)</t>
  </si>
  <si>
    <t>Merchant Store</t>
  </si>
  <si>
    <t>Cooper (craft workshop)</t>
  </si>
  <si>
    <t>Tenement</t>
  </si>
  <si>
    <t>Abadar's Great Market</t>
  </si>
  <si>
    <t>Ron (&amp; shrine to Torag)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</si>
  <si>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</si>
  <si>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</si>
  <si>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</si>
  <si>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</si>
  <si>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</si>
  <si>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watchtower</t>
  </si>
  <si>
    <t>Fortified Villa (Jensen)</t>
  </si>
  <si>
    <t>Apothecary (Jensen (craft workshop)</t>
  </si>
  <si>
    <t xml:space="preserve">Fort 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</si>
  <si>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</si>
  <si>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</si>
  <si>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</si>
  <si>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</si>
  <si>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</si>
  <si>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</si>
  <si>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</si>
  <si>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</si>
  <si>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</si>
  <si>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</si>
  <si>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</si>
  <si>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</si>
  <si>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</si>
  <si>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</si>
  <si>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</si>
  <si>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</si>
  <si>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</si>
  <si>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</si>
  <si>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</si>
  <si>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</si>
  <si>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</si>
  <si>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</si>
  <si>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</si>
  <si>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Fort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</si>
  <si>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</si>
  <si>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</si>
  <si>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</si>
  <si>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</si>
  <si>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</si>
  <si>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</si>
  <si>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</si>
  <si>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</si>
  <si>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</si>
  <si>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</si>
  <si>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Museum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</si>
  <si>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</si>
  <si>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</si>
  <si>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</si>
  <si>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</si>
  <si>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</si>
  <si>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</si>
  <si>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</si>
  <si>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</si>
  <si>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</si>
  <si>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</si>
  <si>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</si>
  <si>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</si>
  <si>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</si>
  <si>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Grave Yard</t>
  </si>
  <si>
    <t>Local Patrol Boat</t>
  </si>
  <si>
    <t>Do not use this row</t>
  </si>
  <si>
    <t>Community Jetty  *(4 boat slots)</t>
  </si>
  <si>
    <t>Community Boat</t>
  </si>
  <si>
    <t>Lesser Trade route to Mivon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</si>
  <si>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</si>
  <si>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</si>
  <si>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</si>
  <si>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</si>
  <si>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</si>
  <si>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</si>
  <si>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</si>
  <si>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</si>
  <si>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</si>
  <si>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</si>
  <si>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</si>
  <si>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>Taldan bath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</si>
  <si>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</si>
  <si>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</si>
  <si>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</si>
  <si>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</si>
  <si>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</si>
  <si>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</si>
  <si>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___ 1x Armed Keeler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</si>
  <si>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</si>
  <si>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</si>
  <si>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</si>
  <si>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</si>
  <si>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</si>
  <si>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</si>
  <si>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</si>
  <si>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</si>
  <si>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</si>
  <si>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</si>
  <si>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</si>
  <si>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</si>
  <si>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</si>
  <si>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</si>
  <si>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</si>
  <si>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</si>
  <si>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</si>
  <si>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</si>
  <si>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</si>
  <si>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</si>
  <si>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Priory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</si>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</sst>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31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9" fillId="0" borderId="0" xfId="0" applyFont="1" applyBorder="1"/>
    <xf numFmtId="0" fontId="0" fillId="0" borderId="0" xfId="0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 applyBorder="1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9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9" fillId="0" borderId="20" xfId="6" applyFont="1" applyFill="1" applyBorder="1"/>
    <xf numFmtId="0" fontId="9" fillId="0" borderId="2" xfId="6" applyFont="1" applyFill="1" applyBorder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 applyBorder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11" xfId="0" applyFont="1" applyFill="1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0" xfId="0" applyBorder="1"/>
    <xf numFmtId="0" fontId="0" fillId="0" borderId="0" xfId="0"/>
    <xf numFmtId="0" fontId="0" fillId="0" borderId="11" xfId="6" applyFont="1" applyFill="1" applyBorder="1"/>
    <xf numFmtId="0" fontId="9" fillId="0" borderId="9" xfId="0" applyFont="1" applyBorder="1"/>
    <xf numFmtId="0" fontId="0" fillId="0" borderId="0" xfId="0"/>
    <xf numFmtId="0" fontId="9" fillId="0" borderId="0" xfId="0" applyFont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 applyBorder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0" fillId="0" borderId="0" xfId="0"/>
    <xf numFmtId="0" fontId="0" fillId="7" borderId="2" xfId="6" applyFont="1"/>
    <xf numFmtId="0" fontId="5" fillId="6" borderId="1" xfId="5"/>
    <xf numFmtId="0" fontId="0" fillId="9" borderId="0" xfId="0" applyFill="1"/>
    <xf numFmtId="0" fontId="7" fillId="9" borderId="0" xfId="0" applyFont="1" applyFill="1" applyAlignment="1">
      <alignment horizontal="center" vertical="center" wrapText="1"/>
    </xf>
    <xf numFmtId="0" fontId="0" fillId="10" borderId="0" xfId="0" applyFill="1"/>
    <xf numFmtId="0" fontId="7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9" fillId="0" borderId="9" xfId="0" applyFont="1" applyBorder="1"/>
    <xf numFmtId="0" fontId="9" fillId="0" borderId="0" xfId="0" applyFont="1" applyBorder="1"/>
    <xf numFmtId="0" fontId="0" fillId="0" borderId="19" xfId="0" applyBorder="1"/>
    <xf numFmtId="0" fontId="0" fillId="0" borderId="14" xfId="0" applyBorder="1"/>
    <xf numFmtId="0" fontId="9" fillId="0" borderId="4" xfId="0" applyFont="1" applyBorder="1"/>
    <xf numFmtId="0" fontId="9" fillId="0" borderId="5" xfId="0" applyFont="1" applyBorder="1"/>
    <xf numFmtId="0" fontId="1" fillId="8" borderId="12" xfId="7" applyBorder="1"/>
    <xf numFmtId="0" fontId="2" fillId="2" borderId="12" xfId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 applyBorder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Fill="1" applyBorder="1"/>
    <xf numFmtId="0" fontId="0" fillId="0" borderId="90" xfId="0" applyFill="1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Fill="1" applyBorder="1"/>
    <xf numFmtId="0" fontId="9" fillId="0" borderId="94" xfId="0" applyFont="1" applyFill="1" applyBorder="1"/>
    <xf numFmtId="0" fontId="9" fillId="0" borderId="88" xfId="0" applyFont="1" applyFill="1" applyBorder="1"/>
    <xf numFmtId="0" fontId="0" fillId="0" borderId="89" xfId="0" applyFill="1" applyBorder="1"/>
    <xf numFmtId="0" fontId="9" fillId="0" borderId="86" xfId="0" applyFont="1" applyBorder="1"/>
    <xf numFmtId="0" fontId="0" fillId="0" borderId="90" xfId="0" applyBorder="1"/>
    <xf numFmtId="0" fontId="9" fillId="0" borderId="93" xfId="6" applyFont="1" applyFill="1" applyBorder="1"/>
    <xf numFmtId="0" fontId="0" fillId="7" borderId="2" xfId="6" applyFont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7" fillId="0" borderId="0" xfId="8"/>
    <xf numFmtId="0" fontId="18" fillId="0" borderId="9" xfId="8" applyFont="1" applyBorder="1"/>
    <xf numFmtId="0" fontId="19" fillId="0" borderId="9" xfId="0" applyFont="1" applyBorder="1"/>
    <xf numFmtId="0" fontId="12" fillId="11" borderId="11" xfId="0" applyFont="1" applyFill="1" applyBorder="1"/>
    <xf numFmtId="0" fontId="9" fillId="0" borderId="99" xfId="0" applyFont="1" applyBorder="1"/>
    <xf numFmtId="0" fontId="0" fillId="0" borderId="10" xfId="0" applyFill="1" applyBorder="1"/>
    <xf numFmtId="0" fontId="0" fillId="0" borderId="15" xfId="0" applyFill="1" applyBorder="1"/>
    <xf numFmtId="0" fontId="9" fillId="0" borderId="3" xfId="0" applyFont="1" applyFill="1" applyBorder="1"/>
    <xf numFmtId="0" fontId="0" fillId="0" borderId="0" xfId="0" applyAlignment="1">
      <alignment vertical="center" wrapText="1"/>
    </xf>
    <xf numFmtId="0" fontId="3" fillId="3" borderId="11" xfId="2" applyBorder="1" applyAlignment="1">
      <alignment horizontal="center"/>
    </xf>
    <xf numFmtId="0" fontId="3" fillId="3" borderId="11" xfId="2" applyBorder="1"/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5" fillId="15" borderId="35" xfId="5" applyFill="1" applyBorder="1"/>
    <xf numFmtId="0" fontId="0" fillId="15" borderId="11" xfId="0" applyFill="1" applyBorder="1"/>
    <xf numFmtId="0" fontId="0" fillId="15" borderId="3" xfId="0" applyFill="1" applyBorder="1"/>
    <xf numFmtId="0" fontId="0" fillId="15" borderId="0" xfId="0" applyFill="1" applyBorder="1"/>
    <xf numFmtId="0" fontId="0" fillId="15" borderId="19" xfId="0" applyFill="1" applyBorder="1"/>
    <xf numFmtId="0" fontId="9" fillId="15" borderId="14" xfId="0" applyFont="1" applyFill="1" applyBorder="1"/>
    <xf numFmtId="0" fontId="9" fillId="15" borderId="15" xfId="0" applyFont="1" applyFill="1" applyBorder="1"/>
    <xf numFmtId="0" fontId="5" fillId="15" borderId="34" xfId="5" applyFill="1" applyBorder="1"/>
    <xf numFmtId="0" fontId="0" fillId="15" borderId="13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11" borderId="112" xfId="0" applyFill="1" applyBorder="1"/>
    <xf numFmtId="0" fontId="0" fillId="7" borderId="67" xfId="6" applyFont="1" applyBorder="1"/>
    <xf numFmtId="0" fontId="0" fillId="7" borderId="96" xfId="6" applyFont="1" applyBorder="1"/>
    <xf numFmtId="0" fontId="0" fillId="0" borderId="113" xfId="6" applyFont="1" applyFill="1" applyBorder="1"/>
    <xf numFmtId="0" fontId="9" fillId="0" borderId="97" xfId="6" applyFont="1" applyFill="1" applyBorder="1"/>
    <xf numFmtId="0" fontId="0" fillId="0" borderId="114" xfId="6" applyFont="1" applyFill="1" applyBorder="1"/>
    <xf numFmtId="0" fontId="9" fillId="7" borderId="100" xfId="6" applyFont="1" applyBorder="1"/>
    <xf numFmtId="0" fontId="9" fillId="7" borderId="115" xfId="6" applyFont="1" applyBorder="1"/>
    <xf numFmtId="0" fontId="9" fillId="7" borderId="116" xfId="6" applyFont="1" applyBorder="1"/>
    <xf numFmtId="0" fontId="0" fillId="7" borderId="117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8" xfId="6" applyFont="1" applyFill="1" applyBorder="1"/>
    <xf numFmtId="0" fontId="9" fillId="0" borderId="119" xfId="6" applyFont="1" applyFill="1" applyBorder="1"/>
    <xf numFmtId="0" fontId="0" fillId="7" borderId="120" xfId="6" applyFont="1" applyBorder="1"/>
    <xf numFmtId="0" fontId="0" fillId="7" borderId="121" xfId="6" applyFont="1" applyBorder="1"/>
    <xf numFmtId="0" fontId="9" fillId="0" borderId="122" xfId="0" applyFont="1" applyFill="1" applyBorder="1"/>
    <xf numFmtId="0" fontId="9" fillId="0" borderId="123" xfId="6" applyFont="1" applyFill="1" applyBorder="1"/>
    <xf numFmtId="0" fontId="9" fillId="7" borderId="120" xfId="6" applyFont="1" applyBorder="1"/>
    <xf numFmtId="0" fontId="9" fillId="0" borderId="121" xfId="6" applyFont="1" applyFill="1" applyBorder="1"/>
    <xf numFmtId="0" fontId="9" fillId="0" borderId="122" xfId="0" applyFont="1" applyBorder="1"/>
    <xf numFmtId="0" fontId="9" fillId="0" borderId="123" xfId="0" applyFont="1" applyBorder="1"/>
    <xf numFmtId="0" fontId="0" fillId="0" borderId="122" xfId="0" applyBorder="1"/>
    <xf numFmtId="0" fontId="9" fillId="7" borderId="124" xfId="6" applyFont="1" applyBorder="1"/>
    <xf numFmtId="0" fontId="9" fillId="7" borderId="113" xfId="6" applyFont="1" applyBorder="1"/>
    <xf numFmtId="0" fontId="9" fillId="7" borderId="37" xfId="6" applyFont="1" applyBorder="1"/>
    <xf numFmtId="0" fontId="0" fillId="7" borderId="125" xfId="6" applyFont="1" applyBorder="1"/>
    <xf numFmtId="0" fontId="16" fillId="11" borderId="11" xfId="0" applyFont="1" applyFill="1" applyBorder="1"/>
    <xf numFmtId="0" fontId="0" fillId="0" borderId="9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9" fillId="0" borderId="3" xfId="0" applyFont="1" applyBorder="1"/>
    <xf numFmtId="0" fontId="6" fillId="0" borderId="9" xfId="0" applyFont="1" applyBorder="1"/>
    <xf numFmtId="0" fontId="6" fillId="7" borderId="93" xfId="6" applyFont="1" applyBorder="1"/>
    <xf numFmtId="0" fontId="7" fillId="7" borderId="95" xfId="6" applyFont="1" applyBorder="1"/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  <xf numFmtId="0" fontId="9" fillId="0" borderId="14" xfId="0" applyFont="1" applyFill="1" applyBorder="1"/>
    <xf numFmtId="0" fontId="9" fillId="0" borderId="19" xfId="0" applyFont="1" applyFill="1" applyBorder="1"/>
    <xf numFmtId="0" fontId="0" fillId="0" borderId="14" xfId="0" applyFill="1" applyBorder="1"/>
    <xf numFmtId="0" fontId="21" fillId="16" borderId="0" xfId="0" applyFont="1" applyFill="1"/>
    <xf numFmtId="0" fontId="0" fillId="16" borderId="0" xfId="0" applyFill="1"/>
    <xf numFmtId="0" fontId="9" fillId="0" borderId="19" xfId="6" applyFont="1" applyFill="1" applyBorder="1"/>
  </cellXfs>
  <cellStyles count="9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13</xdr:row>
      <xdr:rowOff>21404</xdr:rowOff>
    </xdr:from>
    <xdr:to>
      <xdr:col>32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6620589" y="2654157"/>
          <a:ext cx="4013343" cy="53939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4717</a:t>
          </a:r>
        </a:p>
        <a:p>
          <a:endParaRPr lang="en-GB" sz="1100"/>
        </a:p>
        <a:p>
          <a:r>
            <a:rPr lang="en-GB" sz="1100"/>
            <a:t>9.1 bp to</a:t>
          </a:r>
          <a:r>
            <a:rPr lang="en-GB" sz="1100" baseline="0"/>
            <a:t> spend</a:t>
          </a:r>
          <a:endParaRPr lang="en-GB" sz="1100"/>
        </a:p>
        <a:p>
          <a:endParaRPr lang="en-GB" sz="1100"/>
        </a:p>
        <a:p>
          <a:r>
            <a:rPr lang="en-GB"/>
            <a:t>how about we pay Henry back, (1bp)</a:t>
          </a:r>
        </a:p>
        <a:p>
          <a:r>
            <a:rPr lang="en-GB"/>
            <a:t> upgrade the farm to the ranch,  (1bp)</a:t>
          </a:r>
        </a:p>
        <a:p>
          <a:r>
            <a:rPr lang="en-GB"/>
            <a:t>build the amphitheater in Silverton.  (2bp)</a:t>
          </a:r>
        </a:p>
        <a:p>
          <a:endParaRPr lang="en-GB"/>
        </a:p>
        <a:p>
          <a:r>
            <a:rPr lang="en-GB"/>
            <a:t>And add a tavern in Apple Lodge and Wyvern Bridge? For the privilege of building the taverns, Cass will donate a public garden to each of the towns. (4bp) 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Total</a:t>
          </a:r>
          <a:r>
            <a:rPr lang="en-GB" sz="1100" baseline="0"/>
            <a:t> 8bp</a:t>
          </a:r>
        </a:p>
        <a:p>
          <a:endParaRPr lang="en-GB" sz="1100" baseline="0"/>
        </a:p>
        <a:p>
          <a:r>
            <a:rPr lang="en-GB" sz="1100" baseline="0"/>
            <a:t>Bank 1.1 bp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</xdr:row>
      <xdr:rowOff>192640</xdr:rowOff>
    </xdr:from>
    <xdr:to>
      <xdr:col>31</xdr:col>
      <xdr:colOff>567219</xdr:colOff>
      <xdr:row>28</xdr:row>
      <xdr:rowOff>107022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DB2909-AFF9-45E9-8EDA-36BF5404EADD}"/>
            </a:ext>
          </a:extLst>
        </xdr:cNvPr>
        <xdr:cNvSpPr txBox="1"/>
      </xdr:nvSpPr>
      <xdr:spPr>
        <a:xfrm>
          <a:off x="16406545" y="995309"/>
          <a:ext cx="3007331" cy="47410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4716 - money sent to Pipre.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Bank after 4716</a:t>
          </a:r>
        </a:p>
        <a:p>
          <a:endParaRPr lang="en-GB" sz="1100"/>
        </a:p>
        <a:p>
          <a:r>
            <a:rPr lang="en-GB" sz="1100"/>
            <a:t>Tom - 0.25 bp</a:t>
          </a:r>
        </a:p>
        <a:p>
          <a:r>
            <a:rPr lang="en-GB" sz="1100"/>
            <a:t>Helga - 0bp</a:t>
          </a:r>
        </a:p>
      </xdr:txBody>
    </xdr:sp>
    <xdr:clientData/>
  </xdr:twoCellAnchor>
  <xdr:twoCellAnchor>
    <xdr:from>
      <xdr:col>8</xdr:col>
      <xdr:colOff>256854</xdr:colOff>
      <xdr:row>22</xdr:row>
      <xdr:rowOff>77056</xdr:rowOff>
    </xdr:from>
    <xdr:to>
      <xdr:col>14</xdr:col>
      <xdr:colOff>162674</xdr:colOff>
      <xdr:row>29</xdr:row>
      <xdr:rowOff>136989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5727843" y="4203843"/>
          <a:ext cx="3964112" cy="1335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 great Farm in reeham  might grow Flax as a cash crop.  Become a center od Linied prodiction with weavers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21A1-AD07-49F3-BE5C-E3D178CEC9A2}">
  <sheetPr>
    <tabColor theme="9" tint="0.59999389629810485"/>
    <pageSetUpPr fitToPage="1"/>
  </sheetPr>
  <dimension ref="A1:AE241"/>
  <sheetViews>
    <sheetView tabSelected="1" topLeftCell="D208" zoomScale="85" zoomScaleNormal="85" workbookViewId="0">
      <selection activeCell="P225" sqref="P225"/>
    </sheetView>
  </sheetViews>
  <sheetFormatPr defaultColWidth="9.109375" defaultRowHeight="14.4" x14ac:dyDescent="0.3"/>
  <cols>
    <col min="1" max="1" width="9.109375" style="147"/>
    <col min="2" max="2" width="10.664062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4.5546875" style="147" customWidth="1"/>
    <col min="11" max="11" width="5.44140625" style="147" customWidth="1"/>
    <col min="12" max="12" width="4.44140625" style="147" customWidth="1"/>
    <col min="13" max="13" width="5.6640625" style="147" customWidth="1"/>
    <col min="14" max="14" width="5.33203125" style="147" customWidth="1"/>
    <col min="15" max="15" width="9.109375" style="147"/>
    <col min="16" max="16" width="5.33203125" style="147" customWidth="1"/>
    <col min="17" max="17" width="3.44140625" style="147" customWidth="1"/>
    <col min="18" max="18" width="22.5546875" style="147" customWidth="1"/>
    <col min="19" max="19" width="33" style="147" customWidth="1"/>
    <col min="20" max="21" width="6" style="147" customWidth="1"/>
    <col min="22" max="22" width="4.44140625" style="147" customWidth="1"/>
    <col min="23" max="23" width="4.77734375" style="147" customWidth="1"/>
    <col min="24" max="24" width="4.6640625" style="147" customWidth="1"/>
    <col min="25" max="25" width="7.33203125" style="147" customWidth="1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43.800000000000004</v>
      </c>
      <c r="I2" s="148" t="s">
        <v>1</v>
      </c>
      <c r="J2" s="149">
        <f t="shared" ref="J2:P2" si="0">J6+T6</f>
        <v>57</v>
      </c>
      <c r="K2" s="149">
        <f t="shared" si="0"/>
        <v>112</v>
      </c>
      <c r="L2" s="149">
        <f t="shared" si="0"/>
        <v>112</v>
      </c>
      <c r="M2" s="149">
        <f t="shared" si="0"/>
        <v>111</v>
      </c>
      <c r="N2" s="149">
        <f t="shared" si="0"/>
        <v>51</v>
      </c>
      <c r="O2" s="149">
        <f t="shared" si="0"/>
        <v>84.5</v>
      </c>
      <c r="P2" s="149">
        <f t="shared" si="0"/>
        <v>6</v>
      </c>
      <c r="W2" s="104" t="s">
        <v>2</v>
      </c>
      <c r="X2" s="105"/>
      <c r="Y2" s="106">
        <v>0.2</v>
      </c>
      <c r="Z2" s="103"/>
    </row>
    <row r="3" spans="1:26" ht="15" thickBot="1" x14ac:dyDescent="0.35">
      <c r="A3" s="147" t="s">
        <v>260</v>
      </c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/>
      <c r="I4" s="150" t="s">
        <v>6</v>
      </c>
      <c r="J4" s="150"/>
      <c r="K4" s="150"/>
      <c r="Q4" s="55"/>
      <c r="R4" s="152" t="s">
        <v>7</v>
      </c>
      <c r="S4" s="152"/>
      <c r="T4" s="321" t="s">
        <v>8</v>
      </c>
      <c r="U4" s="321"/>
    </row>
    <row r="5" spans="1:26" ht="15.6" thickTop="1" thickBot="1" x14ac:dyDescent="0.35">
      <c r="C5" s="147" t="s">
        <v>221</v>
      </c>
      <c r="G5" s="66" t="s">
        <v>57</v>
      </c>
      <c r="H5" s="67">
        <f>SUM(H8:H231)</f>
        <v>176</v>
      </c>
      <c r="I5" s="150" t="s">
        <v>12</v>
      </c>
      <c r="J5" s="28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282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201" t="s">
        <v>9</v>
      </c>
      <c r="C6" s="201" t="s">
        <v>10</v>
      </c>
      <c r="D6" s="202" t="s">
        <v>11</v>
      </c>
      <c r="G6" s="68" t="s">
        <v>16</v>
      </c>
      <c r="H6" s="69">
        <f>H5*50</f>
        <v>8800</v>
      </c>
      <c r="J6" s="281">
        <f t="shared" ref="J6:P6" si="1">SUM(J9:J311)</f>
        <v>0</v>
      </c>
      <c r="K6" s="281">
        <f t="shared" si="1"/>
        <v>20</v>
      </c>
      <c r="L6" s="281">
        <f t="shared" si="1"/>
        <v>52</v>
      </c>
      <c r="M6" s="281">
        <f t="shared" si="1"/>
        <v>54</v>
      </c>
      <c r="N6" s="281">
        <f t="shared" si="1"/>
        <v>37</v>
      </c>
      <c r="O6" s="281">
        <f t="shared" si="1"/>
        <v>10</v>
      </c>
      <c r="P6" s="281">
        <f t="shared" si="1"/>
        <v>0</v>
      </c>
      <c r="Q6" s="55"/>
      <c r="T6" s="281">
        <f t="shared" ref="T6:Z6" si="2">SUM(T9:T311)</f>
        <v>57</v>
      </c>
      <c r="U6" s="281">
        <f t="shared" si="2"/>
        <v>92</v>
      </c>
      <c r="V6" s="281">
        <f t="shared" si="2"/>
        <v>60</v>
      </c>
      <c r="W6" s="281">
        <f t="shared" si="2"/>
        <v>57</v>
      </c>
      <c r="X6" s="281">
        <f t="shared" si="2"/>
        <v>14</v>
      </c>
      <c r="Y6" s="281">
        <f t="shared" si="2"/>
        <v>74.5</v>
      </c>
      <c r="Z6" s="281">
        <f t="shared" si="2"/>
        <v>6</v>
      </c>
    </row>
    <row r="7" spans="1:26" ht="15.6" thickTop="1" thickBot="1" x14ac:dyDescent="0.35">
      <c r="A7" s="73">
        <f>$D$2/4</f>
        <v>10.950000000000001</v>
      </c>
      <c r="B7" s="157" t="s">
        <v>121</v>
      </c>
      <c r="C7" s="157" t="s">
        <v>122</v>
      </c>
      <c r="D7" s="12">
        <v>16</v>
      </c>
      <c r="Q7" s="55"/>
    </row>
    <row r="8" spans="1:26" ht="15" thickBot="1" x14ac:dyDescent="0.35">
      <c r="A8" s="73">
        <f>$D$2/2</f>
        <v>21.900000000000002</v>
      </c>
      <c r="B8" s="157" t="s">
        <v>66</v>
      </c>
      <c r="C8" s="157" t="s">
        <v>123</v>
      </c>
      <c r="D8" s="12">
        <v>13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73">
        <f>$D$2/7</f>
        <v>6.257142857142858</v>
      </c>
      <c r="B9" s="157" t="s">
        <v>230</v>
      </c>
      <c r="C9" s="157" t="s">
        <v>124</v>
      </c>
      <c r="D9" s="12">
        <v>13</v>
      </c>
      <c r="G9" s="22" t="s">
        <v>48</v>
      </c>
      <c r="H9" s="50" t="s">
        <v>50</v>
      </c>
      <c r="I9" s="51" t="s">
        <v>129</v>
      </c>
      <c r="J9" s="52"/>
      <c r="K9" s="52"/>
      <c r="L9" s="52">
        <v>3</v>
      </c>
      <c r="M9" s="52">
        <v>3</v>
      </c>
      <c r="N9" s="81">
        <v>6</v>
      </c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73"/>
      <c r="B10" s="157" t="s">
        <v>21</v>
      </c>
      <c r="C10" s="157" t="s">
        <v>125</v>
      </c>
      <c r="D10" s="12" t="s">
        <v>126</v>
      </c>
      <c r="G10" s="13" t="s">
        <v>49</v>
      </c>
      <c r="H10" s="34" t="s">
        <v>50</v>
      </c>
      <c r="I10" s="35" t="s">
        <v>130</v>
      </c>
      <c r="J10" s="36"/>
      <c r="K10" s="36"/>
      <c r="L10" s="36">
        <v>2</v>
      </c>
      <c r="M10" s="36">
        <v>2</v>
      </c>
      <c r="N10" s="33">
        <v>4</v>
      </c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73">
        <f>$D$2/7</f>
        <v>6.257142857142858</v>
      </c>
      <c r="B11" s="157" t="s">
        <v>22</v>
      </c>
      <c r="C11" s="157" t="s">
        <v>127</v>
      </c>
      <c r="D11" s="12" t="s">
        <v>126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43" t="s">
        <v>258</v>
      </c>
      <c r="C12" s="43" t="s">
        <v>164</v>
      </c>
      <c r="D12" s="12"/>
      <c r="G12" s="13"/>
      <c r="H12" s="34" t="s">
        <v>50</v>
      </c>
      <c r="I12" s="240" t="s">
        <v>253</v>
      </c>
      <c r="J12" s="241"/>
      <c r="K12" s="241"/>
      <c r="L12" s="241"/>
      <c r="M12" s="241"/>
      <c r="N12" s="241">
        <f>Barleyboro!N6</f>
        <v>2</v>
      </c>
      <c r="O12" s="241"/>
      <c r="P12" s="241"/>
      <c r="Q12" s="241"/>
      <c r="R12" s="241"/>
      <c r="S12" s="240" t="s">
        <v>253</v>
      </c>
      <c r="T12" s="241">
        <f>Barleyboro!T6</f>
        <v>0</v>
      </c>
      <c r="U12" s="241">
        <f>Barleyboro!U6</f>
        <v>0</v>
      </c>
      <c r="V12" s="241">
        <f>Barleyboro!V6</f>
        <v>0</v>
      </c>
      <c r="W12" s="241">
        <f>Barleyboro!W6</f>
        <v>0</v>
      </c>
      <c r="X12" s="241">
        <f>Barleyboro!X6</f>
        <v>0</v>
      </c>
      <c r="Y12" s="83"/>
      <c r="Z12" s="83"/>
    </row>
    <row r="13" spans="1:26" ht="15" thickBot="1" x14ac:dyDescent="0.35">
      <c r="A13" s="159"/>
      <c r="B13" s="157" t="s">
        <v>128</v>
      </c>
      <c r="C13" s="157"/>
      <c r="D13" s="12"/>
      <c r="G13" s="9" t="s">
        <v>100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73">
        <f>SUM(A7:A13)</f>
        <v>45.364285714285721</v>
      </c>
      <c r="B14" s="157"/>
      <c r="C14" s="158" t="s">
        <v>23</v>
      </c>
      <c r="D14" s="70">
        <f>SUM(D7:D13)</f>
        <v>42</v>
      </c>
      <c r="G14" s="10" t="s">
        <v>20</v>
      </c>
      <c r="H14" s="89" t="s">
        <v>50</v>
      </c>
      <c r="I14" s="90" t="s">
        <v>131</v>
      </c>
      <c r="J14" s="91"/>
      <c r="K14" s="91"/>
      <c r="L14" s="91">
        <v>1</v>
      </c>
      <c r="M14" s="91">
        <v>1</v>
      </c>
      <c r="N14" s="92"/>
      <c r="O14" s="93"/>
      <c r="P14" s="93"/>
      <c r="Q14" s="59"/>
      <c r="R14" s="90"/>
      <c r="S14" s="90" t="s">
        <v>286</v>
      </c>
      <c r="T14" s="91"/>
      <c r="U14" s="91"/>
      <c r="V14" s="91">
        <v>2</v>
      </c>
      <c r="W14" s="91">
        <v>2</v>
      </c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237" t="s">
        <v>55</v>
      </c>
      <c r="H15" s="94" t="s">
        <v>50</v>
      </c>
      <c r="I15" s="95" t="s">
        <v>132</v>
      </c>
      <c r="J15" s="96"/>
      <c r="K15" s="96"/>
      <c r="L15" s="96">
        <v>2</v>
      </c>
      <c r="M15" s="96">
        <v>2</v>
      </c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237">
        <f>SUM(H16:H20)</f>
        <v>20</v>
      </c>
      <c r="H16" s="62">
        <f>MAX(K16:N16)+MAX(U16:X16)</f>
        <v>10</v>
      </c>
      <c r="I16" s="159" t="s">
        <v>133</v>
      </c>
      <c r="J16" s="157"/>
      <c r="K16" s="157">
        <v>1</v>
      </c>
      <c r="L16" s="157">
        <v>1</v>
      </c>
      <c r="M16" s="157">
        <v>3</v>
      </c>
      <c r="N16" s="43">
        <v>6</v>
      </c>
      <c r="O16" s="84">
        <f>(J16+K16)*$Y$3</f>
        <v>0.5</v>
      </c>
      <c r="P16" s="84"/>
      <c r="Q16" s="57"/>
      <c r="R16" s="86" t="s">
        <v>137</v>
      </c>
      <c r="S16" s="86" t="s">
        <v>141</v>
      </c>
      <c r="T16" s="87">
        <v>5</v>
      </c>
      <c r="U16" s="87"/>
      <c r="V16" s="87">
        <v>4</v>
      </c>
      <c r="W16" s="87">
        <v>4</v>
      </c>
      <c r="X16" s="88"/>
      <c r="Y16" s="84">
        <f>(T16+U16)*$Y$3</f>
        <v>2.5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10</v>
      </c>
      <c r="G17" s="238"/>
      <c r="H17" s="62">
        <f t="shared" ref="H17:H20" si="3">MAX(K17:N17)+MAX(U17:X17)</f>
        <v>3</v>
      </c>
      <c r="I17" s="160" t="s">
        <v>134</v>
      </c>
      <c r="J17" s="161"/>
      <c r="K17" s="161">
        <v>1</v>
      </c>
      <c r="L17" s="161">
        <v>3</v>
      </c>
      <c r="M17" s="161">
        <v>3</v>
      </c>
      <c r="N17" s="161"/>
      <c r="O17" s="77">
        <f t="shared" ref="O17:O20" si="4">(J17+K17)*$Y$3</f>
        <v>0.5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0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33.800000000000004</v>
      </c>
      <c r="G18" s="238"/>
      <c r="H18" s="62">
        <f t="shared" si="3"/>
        <v>4</v>
      </c>
      <c r="I18" s="160" t="s">
        <v>135</v>
      </c>
      <c r="J18" s="161"/>
      <c r="K18" s="161"/>
      <c r="L18" s="161">
        <v>1</v>
      </c>
      <c r="M18" s="161">
        <v>1</v>
      </c>
      <c r="N18" s="161"/>
      <c r="O18" s="77">
        <f t="shared" si="4"/>
        <v>0</v>
      </c>
      <c r="P18" s="77"/>
      <c r="Q18" s="57"/>
      <c r="R18" s="41" t="s">
        <v>138</v>
      </c>
      <c r="S18" s="41" t="s">
        <v>139</v>
      </c>
      <c r="T18" s="42">
        <v>4</v>
      </c>
      <c r="U18" s="42"/>
      <c r="V18" s="42">
        <v>3</v>
      </c>
      <c r="W18" s="42">
        <v>3</v>
      </c>
      <c r="X18" s="43"/>
      <c r="Y18" s="77">
        <f t="shared" si="5"/>
        <v>2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43.800000000000004</v>
      </c>
      <c r="G19" s="238"/>
      <c r="H19" s="62">
        <f t="shared" si="3"/>
        <v>3</v>
      </c>
      <c r="I19" s="160" t="s">
        <v>136</v>
      </c>
      <c r="J19" s="161"/>
      <c r="K19" s="161"/>
      <c r="L19" s="161">
        <v>1</v>
      </c>
      <c r="M19" s="161">
        <v>2</v>
      </c>
      <c r="N19" s="161"/>
      <c r="O19" s="77">
        <f t="shared" si="4"/>
        <v>0</v>
      </c>
      <c r="P19" s="77"/>
      <c r="Q19" s="57"/>
      <c r="R19" s="41"/>
      <c r="S19" s="41" t="s">
        <v>140</v>
      </c>
      <c r="T19" s="42"/>
      <c r="U19" s="42"/>
      <c r="V19" s="42">
        <v>1</v>
      </c>
      <c r="W19" s="42">
        <v>1</v>
      </c>
      <c r="X19" s="43"/>
      <c r="Y19" s="77">
        <f t="shared" si="5"/>
        <v>0</v>
      </c>
      <c r="Z19" s="77"/>
    </row>
    <row r="20" spans="1:26" ht="15" thickBot="1" x14ac:dyDescent="0.35">
      <c r="G20" s="238"/>
      <c r="H20" s="62">
        <f t="shared" si="3"/>
        <v>0</v>
      </c>
      <c r="I20" s="203" t="s">
        <v>142</v>
      </c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S20" s="203" t="s">
        <v>142</v>
      </c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53" t="s">
        <v>101</v>
      </c>
      <c r="H21" s="61" t="s">
        <v>13</v>
      </c>
      <c r="I21" s="47" t="s">
        <v>46</v>
      </c>
      <c r="J21" s="102" t="s">
        <v>14</v>
      </c>
      <c r="K21" s="49" t="s">
        <v>15</v>
      </c>
      <c r="L21" s="49" t="s">
        <v>51</v>
      </c>
      <c r="M21" s="49" t="s">
        <v>52</v>
      </c>
      <c r="N21" s="49" t="s">
        <v>53</v>
      </c>
      <c r="O21" s="76" t="s">
        <v>38</v>
      </c>
      <c r="P21" s="76" t="s">
        <v>59</v>
      </c>
      <c r="Q21" s="56"/>
      <c r="R21" s="47" t="s">
        <v>63</v>
      </c>
      <c r="S21" s="47" t="s">
        <v>46</v>
      </c>
      <c r="T21" s="102" t="s">
        <v>14</v>
      </c>
      <c r="U21" s="49" t="s">
        <v>15</v>
      </c>
      <c r="V21" s="49" t="s">
        <v>51</v>
      </c>
      <c r="W21" s="49" t="s">
        <v>52</v>
      </c>
      <c r="X21" s="49" t="s">
        <v>53</v>
      </c>
      <c r="Y21" s="76" t="s">
        <v>38</v>
      </c>
      <c r="Z21" s="76" t="s">
        <v>59</v>
      </c>
    </row>
    <row r="22" spans="1:26" ht="15" thickBot="1" x14ac:dyDescent="0.35">
      <c r="A22" s="111"/>
      <c r="B22" s="116" t="s">
        <v>58</v>
      </c>
      <c r="C22" s="116"/>
      <c r="D22" s="117"/>
      <c r="G22" s="22" t="s">
        <v>20</v>
      </c>
      <c r="H22" s="89" t="s">
        <v>50</v>
      </c>
      <c r="I22" s="90" t="s">
        <v>131</v>
      </c>
      <c r="J22" s="91"/>
      <c r="K22" s="91"/>
      <c r="L22" s="91">
        <v>1</v>
      </c>
      <c r="M22" s="91">
        <v>1</v>
      </c>
      <c r="N22" s="92"/>
      <c r="O22" s="93"/>
      <c r="P22" s="93"/>
      <c r="Q22" s="59"/>
      <c r="R22" s="90"/>
      <c r="S22" s="90" t="s">
        <v>286</v>
      </c>
      <c r="T22" s="91"/>
      <c r="U22" s="91"/>
      <c r="V22" s="91">
        <v>2</v>
      </c>
      <c r="W22" s="91">
        <v>2</v>
      </c>
      <c r="X22" s="92"/>
      <c r="Y22" s="93"/>
      <c r="Z22" s="93"/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54" t="s">
        <v>55</v>
      </c>
      <c r="H23" s="94" t="s">
        <v>50</v>
      </c>
      <c r="I23" s="95" t="s">
        <v>132</v>
      </c>
      <c r="J23" s="96"/>
      <c r="K23" s="96"/>
      <c r="L23" s="96">
        <v>2</v>
      </c>
      <c r="M23" s="96">
        <v>2</v>
      </c>
      <c r="N23" s="97"/>
      <c r="O23" s="98"/>
      <c r="P23" s="98"/>
      <c r="Q23" s="99"/>
      <c r="R23" s="205"/>
      <c r="S23" s="205"/>
      <c r="T23" s="206"/>
      <c r="U23" s="206"/>
      <c r="V23" s="206"/>
      <c r="W23" s="206"/>
      <c r="X23" s="207"/>
      <c r="Y23" s="98"/>
      <c r="Z23" s="98"/>
    </row>
    <row r="24" spans="1:26" x14ac:dyDescent="0.3">
      <c r="A24" s="159"/>
      <c r="B24" s="123"/>
      <c r="C24" s="114" t="s">
        <v>31</v>
      </c>
      <c r="D24" s="115">
        <f>B24</f>
        <v>0</v>
      </c>
      <c r="G24" s="54">
        <f>SUM(H24:H36)</f>
        <v>18</v>
      </c>
      <c r="H24" s="62">
        <f>MAX(K24:N24)+MAX(U24:X24)</f>
        <v>0</v>
      </c>
      <c r="I24" s="159"/>
      <c r="J24" s="157"/>
      <c r="K24" s="157"/>
      <c r="L24" s="157"/>
      <c r="M24" s="157"/>
      <c r="N24" s="157"/>
      <c r="O24" s="84">
        <f>(J24+K24)*$Y$3</f>
        <v>0</v>
      </c>
      <c r="P24" s="84"/>
      <c r="Q24" s="184"/>
      <c r="R24" s="299" t="s">
        <v>145</v>
      </c>
      <c r="S24" s="221" t="s">
        <v>146</v>
      </c>
      <c r="T24" s="284">
        <v>3</v>
      </c>
      <c r="U24" s="284"/>
      <c r="V24" s="284"/>
      <c r="W24" s="284"/>
      <c r="X24" s="142"/>
      <c r="Y24" s="204">
        <f>(T24+U24)*$Y$3</f>
        <v>1.5</v>
      </c>
      <c r="Z24" s="84"/>
    </row>
    <row r="25" spans="1:26" x14ac:dyDescent="0.3">
      <c r="A25" s="159"/>
      <c r="B25" s="123">
        <v>1</v>
      </c>
      <c r="C25" s="114" t="s">
        <v>32</v>
      </c>
      <c r="D25" s="115">
        <f t="shared" ref="D25:D26" si="6">B25</f>
        <v>1</v>
      </c>
      <c r="G25" s="23"/>
      <c r="H25" s="62">
        <f t="shared" ref="H25:H36" si="7">MAX(K25:N25)+MAX(U25:X25)</f>
        <v>2</v>
      </c>
      <c r="I25" s="160" t="s">
        <v>143</v>
      </c>
      <c r="J25" s="161"/>
      <c r="K25" s="161"/>
      <c r="L25" s="161">
        <v>1</v>
      </c>
      <c r="M25" s="161">
        <v>2</v>
      </c>
      <c r="N25" s="161"/>
      <c r="O25" s="77">
        <f t="shared" ref="O25:O36" si="8">(J25+K25)*$Y$3</f>
        <v>0</v>
      </c>
      <c r="P25" s="77"/>
      <c r="Q25" s="184"/>
      <c r="R25" s="300"/>
      <c r="S25" s="211" t="s">
        <v>281</v>
      </c>
      <c r="T25" s="143">
        <v>2</v>
      </c>
      <c r="U25" s="143"/>
      <c r="V25" s="143"/>
      <c r="W25" s="143"/>
      <c r="X25" s="144"/>
      <c r="Y25" s="183">
        <f t="shared" ref="Y25:Y36" si="9">(T25+U25)*$Y$3</f>
        <v>1</v>
      </c>
      <c r="Z25" s="77">
        <v>2</v>
      </c>
    </row>
    <row r="26" spans="1:26" x14ac:dyDescent="0.3">
      <c r="A26" s="159"/>
      <c r="B26" s="123">
        <v>11</v>
      </c>
      <c r="C26" s="114" t="s">
        <v>33</v>
      </c>
      <c r="D26" s="115">
        <f t="shared" si="6"/>
        <v>11</v>
      </c>
      <c r="G26" s="23"/>
      <c r="H26" s="62">
        <f t="shared" si="7"/>
        <v>6</v>
      </c>
      <c r="I26" s="160" t="s">
        <v>144</v>
      </c>
      <c r="J26" s="161"/>
      <c r="K26" s="161"/>
      <c r="L26" s="161">
        <v>2</v>
      </c>
      <c r="M26" s="161">
        <v>1</v>
      </c>
      <c r="N26" s="161"/>
      <c r="O26" s="77">
        <f t="shared" si="8"/>
        <v>0</v>
      </c>
      <c r="P26" s="77"/>
      <c r="Q26" s="184"/>
      <c r="R26" s="301"/>
      <c r="S26" s="42" t="s">
        <v>303</v>
      </c>
      <c r="T26" s="42"/>
      <c r="U26" s="42">
        <v>4</v>
      </c>
      <c r="V26" s="42">
        <v>1</v>
      </c>
      <c r="W26" s="42">
        <v>1</v>
      </c>
      <c r="X26" s="233"/>
      <c r="Y26" s="183">
        <f t="shared" si="9"/>
        <v>2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12</v>
      </c>
      <c r="G27" s="23"/>
      <c r="H27" s="62">
        <f t="shared" si="7"/>
        <v>0</v>
      </c>
      <c r="I27" s="160"/>
      <c r="J27" s="161"/>
      <c r="K27" s="161"/>
      <c r="L27" s="161"/>
      <c r="M27" s="161"/>
      <c r="N27" s="161"/>
      <c r="O27" s="77">
        <f t="shared" si="8"/>
        <v>0</v>
      </c>
      <c r="P27" s="77"/>
      <c r="Q27" s="184"/>
      <c r="R27" s="301"/>
      <c r="S27" s="42" t="s">
        <v>147</v>
      </c>
      <c r="T27" s="42">
        <v>1</v>
      </c>
      <c r="U27" s="42"/>
      <c r="V27" s="42"/>
      <c r="W27" s="42"/>
      <c r="X27" s="233"/>
      <c r="Y27" s="183">
        <f t="shared" si="9"/>
        <v>0.5</v>
      </c>
      <c r="Z27" s="77"/>
    </row>
    <row r="28" spans="1:26" ht="15" thickBot="1" x14ac:dyDescent="0.35">
      <c r="G28" s="23"/>
      <c r="H28" s="62">
        <f t="shared" si="7"/>
        <v>0</v>
      </c>
      <c r="I28" s="41"/>
      <c r="J28" s="42"/>
      <c r="K28" s="42"/>
      <c r="L28" s="161"/>
      <c r="M28" s="161"/>
      <c r="N28" s="161"/>
      <c r="O28" s="77">
        <f t="shared" si="8"/>
        <v>0</v>
      </c>
      <c r="P28" s="77"/>
      <c r="Q28" s="184"/>
      <c r="R28" s="301"/>
      <c r="S28" s="42" t="s">
        <v>148</v>
      </c>
      <c r="T28" s="42">
        <v>2</v>
      </c>
      <c r="U28" s="42"/>
      <c r="V28" s="42"/>
      <c r="W28" s="42"/>
      <c r="X28" s="233"/>
      <c r="Y28" s="183">
        <f t="shared" si="9"/>
        <v>1</v>
      </c>
      <c r="Z28" s="77"/>
    </row>
    <row r="29" spans="1:26" x14ac:dyDescent="0.3">
      <c r="A29" s="110" t="s">
        <v>62</v>
      </c>
      <c r="B29" s="156"/>
      <c r="C29" s="156"/>
      <c r="D29" s="29"/>
      <c r="G29" s="23"/>
      <c r="H29" s="62">
        <f t="shared" si="7"/>
        <v>0</v>
      </c>
      <c r="I29" s="160"/>
      <c r="J29" s="161"/>
      <c r="K29" s="161"/>
      <c r="L29" s="161"/>
      <c r="M29" s="161"/>
      <c r="N29" s="161"/>
      <c r="O29" s="77">
        <f t="shared" si="8"/>
        <v>0</v>
      </c>
      <c r="P29" s="77"/>
      <c r="Q29" s="184"/>
      <c r="R29" s="301"/>
      <c r="S29" s="42" t="s">
        <v>149</v>
      </c>
      <c r="T29" s="42">
        <v>3</v>
      </c>
      <c r="U29" s="42"/>
      <c r="V29" s="42"/>
      <c r="W29" s="42"/>
      <c r="X29" s="233"/>
      <c r="Y29" s="183">
        <f t="shared" si="9"/>
        <v>1.5</v>
      </c>
      <c r="Z29" s="77"/>
    </row>
    <row r="30" spans="1:26" ht="15" thickBot="1" x14ac:dyDescent="0.35">
      <c r="A30" s="111"/>
      <c r="B30" s="157"/>
      <c r="C30" s="157" t="s">
        <v>35</v>
      </c>
      <c r="D30" s="12">
        <f>P2</f>
        <v>6</v>
      </c>
      <c r="G30" s="23"/>
      <c r="H30" s="62">
        <f t="shared" si="7"/>
        <v>2</v>
      </c>
      <c r="I30" s="160"/>
      <c r="J30" s="161"/>
      <c r="K30" s="161"/>
      <c r="L30" s="161"/>
      <c r="M30" s="161"/>
      <c r="N30" s="161"/>
      <c r="O30" s="77">
        <f t="shared" si="8"/>
        <v>0</v>
      </c>
      <c r="P30" s="77"/>
      <c r="Q30" s="184"/>
      <c r="R30" s="302"/>
      <c r="S30" s="294" t="s">
        <v>150</v>
      </c>
      <c r="T30" s="294"/>
      <c r="U30" s="294">
        <v>2</v>
      </c>
      <c r="V30" s="294"/>
      <c r="W30" s="294"/>
      <c r="X30" s="234"/>
      <c r="Y30" s="183">
        <f t="shared" si="9"/>
        <v>1</v>
      </c>
      <c r="Z30" s="77"/>
    </row>
    <row r="31" spans="1:26" x14ac:dyDescent="0.3">
      <c r="A31" s="159"/>
      <c r="B31" s="116" t="s">
        <v>58</v>
      </c>
      <c r="C31" s="116"/>
      <c r="D31" s="124"/>
      <c r="G31" s="23"/>
      <c r="H31" s="62">
        <f t="shared" si="7"/>
        <v>2</v>
      </c>
      <c r="I31" s="160"/>
      <c r="J31" s="161"/>
      <c r="K31" s="161"/>
      <c r="L31" s="161"/>
      <c r="M31" s="161"/>
      <c r="N31" s="161"/>
      <c r="O31" s="77">
        <f t="shared" si="8"/>
        <v>0</v>
      </c>
      <c r="P31" s="77"/>
      <c r="Q31" s="57"/>
      <c r="R31" s="160" t="s">
        <v>155</v>
      </c>
      <c r="S31" s="160" t="s">
        <v>161</v>
      </c>
      <c r="T31" s="161"/>
      <c r="U31" s="161">
        <v>2</v>
      </c>
      <c r="V31" s="161"/>
      <c r="W31" s="161"/>
      <c r="X31" s="157"/>
      <c r="Y31" s="77">
        <f t="shared" si="9"/>
        <v>1</v>
      </c>
      <c r="Z31" s="77"/>
    </row>
    <row r="32" spans="1:26" x14ac:dyDescent="0.3">
      <c r="A32" s="159"/>
      <c r="B32" s="123">
        <v>4</v>
      </c>
      <c r="C32" s="114" t="s">
        <v>27</v>
      </c>
      <c r="D32" s="115">
        <f>INT(B32/4)</f>
        <v>1</v>
      </c>
      <c r="G32" s="23"/>
      <c r="H32" s="62">
        <f t="shared" ref="H32:H33" si="10">MAX(K32:N32)+MAX(U32:X32)</f>
        <v>2</v>
      </c>
      <c r="I32" s="160"/>
      <c r="J32" s="161"/>
      <c r="K32" s="161"/>
      <c r="L32" s="161"/>
      <c r="M32" s="161"/>
      <c r="N32" s="161"/>
      <c r="O32" s="77">
        <f t="shared" ref="O32:O33" si="11">(J32+K32)*$Y$3</f>
        <v>0</v>
      </c>
      <c r="P32" s="77"/>
      <c r="Q32" s="57"/>
      <c r="R32" s="160" t="s">
        <v>155</v>
      </c>
      <c r="S32" s="160" t="s">
        <v>320</v>
      </c>
      <c r="T32" s="161">
        <v>1</v>
      </c>
      <c r="U32" s="161">
        <v>2</v>
      </c>
      <c r="V32" s="161"/>
      <c r="W32" s="161"/>
      <c r="X32" s="157"/>
      <c r="Y32" s="77">
        <f t="shared" ref="Y32:Y33" si="12">(T32+U32)*$Y$3</f>
        <v>1.5</v>
      </c>
      <c r="Z32" s="77"/>
    </row>
    <row r="33" spans="1:26" x14ac:dyDescent="0.3">
      <c r="A33" s="159"/>
      <c r="B33" s="123"/>
      <c r="C33" s="114" t="s">
        <v>28</v>
      </c>
      <c r="D33" s="115">
        <f>INT(B33/3)</f>
        <v>0</v>
      </c>
      <c r="G33" s="23"/>
      <c r="H33" s="62">
        <f t="shared" si="10"/>
        <v>2</v>
      </c>
      <c r="I33" s="160"/>
      <c r="J33" s="161"/>
      <c r="K33" s="161"/>
      <c r="L33" s="161"/>
      <c r="M33" s="161"/>
      <c r="N33" s="161"/>
      <c r="O33" s="77">
        <f t="shared" si="11"/>
        <v>0</v>
      </c>
      <c r="P33" s="77"/>
      <c r="Q33" s="57"/>
      <c r="R33" s="160" t="s">
        <v>156</v>
      </c>
      <c r="S33" s="160" t="s">
        <v>159</v>
      </c>
      <c r="T33" s="161">
        <v>1</v>
      </c>
      <c r="U33" s="161">
        <v>2</v>
      </c>
      <c r="V33" s="161"/>
      <c r="W33" s="161"/>
      <c r="X33" s="157"/>
      <c r="Y33" s="77">
        <f t="shared" si="12"/>
        <v>1.5</v>
      </c>
      <c r="Z33" s="77"/>
    </row>
    <row r="34" spans="1:26" x14ac:dyDescent="0.3">
      <c r="A34" s="159"/>
      <c r="B34" s="123"/>
      <c r="C34" s="114" t="s">
        <v>29</v>
      </c>
      <c r="D34" s="115">
        <f>B34</f>
        <v>0</v>
      </c>
      <c r="G34" s="23"/>
      <c r="H34" s="62">
        <f t="shared" si="7"/>
        <v>0</v>
      </c>
      <c r="I34" s="160"/>
      <c r="J34" s="161"/>
      <c r="K34" s="161"/>
      <c r="L34" s="161"/>
      <c r="M34" s="161"/>
      <c r="N34" s="161"/>
      <c r="O34" s="77">
        <f t="shared" si="8"/>
        <v>0</v>
      </c>
      <c r="P34" s="77"/>
      <c r="Q34" s="57"/>
      <c r="R34" s="160"/>
      <c r="S34" s="160"/>
      <c r="T34" s="161"/>
      <c r="U34" s="161"/>
      <c r="V34" s="161"/>
      <c r="W34" s="161"/>
      <c r="X34" s="157"/>
      <c r="Y34" s="77">
        <f t="shared" si="9"/>
        <v>0</v>
      </c>
      <c r="Z34" s="77"/>
    </row>
    <row r="35" spans="1:26" x14ac:dyDescent="0.3">
      <c r="A35" s="159"/>
      <c r="B35" s="157"/>
      <c r="C35" s="157" t="s">
        <v>36</v>
      </c>
      <c r="D35" s="75">
        <f>INT((D14-10)/5)</f>
        <v>6</v>
      </c>
      <c r="G35" s="23"/>
      <c r="H35" s="62">
        <f t="shared" si="7"/>
        <v>2</v>
      </c>
      <c r="I35" s="160"/>
      <c r="J35" s="161"/>
      <c r="K35" s="161"/>
      <c r="L35" s="161"/>
      <c r="M35" s="161"/>
      <c r="N35" s="161"/>
      <c r="O35" s="77">
        <f t="shared" si="8"/>
        <v>0</v>
      </c>
      <c r="P35" s="77"/>
      <c r="Q35" s="57"/>
      <c r="R35" s="160" t="s">
        <v>158</v>
      </c>
      <c r="S35" s="160" t="s">
        <v>160</v>
      </c>
      <c r="T35" s="161"/>
      <c r="U35" s="161">
        <v>2</v>
      </c>
      <c r="V35" s="161"/>
      <c r="W35" s="161"/>
      <c r="X35" s="157"/>
      <c r="Y35" s="77">
        <f t="shared" si="9"/>
        <v>1</v>
      </c>
      <c r="Z35" s="77"/>
    </row>
    <row r="36" spans="1:26" ht="15" thickBot="1" x14ac:dyDescent="0.35">
      <c r="A36" s="159"/>
      <c r="B36" s="157"/>
      <c r="C36" s="166" t="s">
        <v>23</v>
      </c>
      <c r="D36" s="71">
        <f>SUM(D30:D35)</f>
        <v>13</v>
      </c>
      <c r="G36" s="23"/>
      <c r="H36" s="62">
        <f t="shared" si="7"/>
        <v>0</v>
      </c>
      <c r="I36" s="38"/>
      <c r="J36" s="18"/>
      <c r="K36" s="18"/>
      <c r="L36" s="18"/>
      <c r="M36" s="18"/>
      <c r="N36" s="18"/>
      <c r="O36" s="77">
        <f t="shared" si="8"/>
        <v>0</v>
      </c>
      <c r="P36" s="77"/>
      <c r="Q36" s="57"/>
      <c r="R36" s="38"/>
      <c r="S36" s="38"/>
      <c r="T36" s="18"/>
      <c r="U36" s="18"/>
      <c r="V36" s="18"/>
      <c r="W36" s="18"/>
      <c r="X36" s="163"/>
      <c r="Y36" s="77">
        <f t="shared" si="9"/>
        <v>0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IF((D27-D36)*6&lt;=0,0,D36-D27)</f>
        <v>0</v>
      </c>
      <c r="G37" s="53" t="s">
        <v>102</v>
      </c>
      <c r="H37" s="61" t="s">
        <v>13</v>
      </c>
      <c r="I37" s="47" t="s">
        <v>46</v>
      </c>
      <c r="J37" s="48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47" t="s">
        <v>46</v>
      </c>
      <c r="T37" s="48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ht="15" thickBot="1" x14ac:dyDescent="0.35">
      <c r="G38" s="10" t="s">
        <v>20</v>
      </c>
      <c r="H38" s="89" t="s">
        <v>50</v>
      </c>
      <c r="I38" s="90" t="s">
        <v>131</v>
      </c>
      <c r="J38" s="91"/>
      <c r="K38" s="91"/>
      <c r="L38" s="91">
        <v>1</v>
      </c>
      <c r="M38" s="91">
        <v>1</v>
      </c>
      <c r="N38" s="92"/>
      <c r="O38" s="93"/>
      <c r="P38" s="93"/>
      <c r="Q38" s="59"/>
      <c r="R38" s="90"/>
      <c r="S38" s="90" t="s">
        <v>286</v>
      </c>
      <c r="T38" s="91"/>
      <c r="U38" s="91"/>
      <c r="V38" s="91">
        <v>2</v>
      </c>
      <c r="W38" s="91">
        <v>2</v>
      </c>
      <c r="X38" s="92"/>
      <c r="Y38" s="93"/>
      <c r="Z38" s="93"/>
    </row>
    <row r="39" spans="1:26" x14ac:dyDescent="0.3">
      <c r="G39" s="54" t="s">
        <v>55</v>
      </c>
      <c r="H39" s="94" t="s">
        <v>50</v>
      </c>
      <c r="I39" s="95" t="s">
        <v>132</v>
      </c>
      <c r="J39" s="96"/>
      <c r="K39" s="96"/>
      <c r="L39" s="96">
        <v>2</v>
      </c>
      <c r="M39" s="96">
        <v>2</v>
      </c>
      <c r="N39" s="97"/>
      <c r="O39" s="98"/>
      <c r="P39" s="98"/>
      <c r="Q39" s="99"/>
      <c r="R39" s="95"/>
      <c r="S39" s="95"/>
      <c r="T39" s="96"/>
      <c r="U39" s="96"/>
      <c r="V39" s="96"/>
      <c r="W39" s="96"/>
      <c r="X39" s="97"/>
      <c r="Y39" s="98"/>
      <c r="Z39" s="98"/>
    </row>
    <row r="40" spans="1:26" ht="15" thickBot="1" x14ac:dyDescent="0.35">
      <c r="C40" s="167" t="s">
        <v>38</v>
      </c>
      <c r="D40" s="167">
        <f>D19+D37</f>
        <v>43.800000000000004</v>
      </c>
      <c r="G40" s="54">
        <f>SUM(H40:H58)</f>
        <v>16</v>
      </c>
      <c r="H40" s="62">
        <f>MAX(K40:N40)+MAX(U40:X40)</f>
        <v>3</v>
      </c>
      <c r="I40" s="159"/>
      <c r="J40" s="157"/>
      <c r="K40" s="157"/>
      <c r="L40" s="157"/>
      <c r="M40" s="157"/>
      <c r="N40" s="157"/>
      <c r="O40" s="84">
        <f>(J40+K40)*$Y$3</f>
        <v>0</v>
      </c>
      <c r="P40" s="84"/>
      <c r="Q40" s="57"/>
      <c r="R40" s="86" t="s">
        <v>162</v>
      </c>
      <c r="S40" s="86" t="s">
        <v>170</v>
      </c>
      <c r="T40" s="87"/>
      <c r="U40" s="87">
        <v>3</v>
      </c>
      <c r="V40" s="87">
        <v>1</v>
      </c>
      <c r="W40" s="87"/>
      <c r="X40" s="88"/>
      <c r="Y40" s="84">
        <f>(T40+U40)*$Y$3</f>
        <v>1.5</v>
      </c>
      <c r="Z40" s="84"/>
    </row>
    <row r="41" spans="1:26" ht="15" thickTop="1" x14ac:dyDescent="0.3">
      <c r="G41" s="23"/>
      <c r="H41" s="62">
        <f t="shared" ref="H41:H230" si="13">MAX(K41:N41)+MAX(U41:X41)</f>
        <v>4</v>
      </c>
      <c r="I41" s="160"/>
      <c r="J41" s="161"/>
      <c r="K41" s="161"/>
      <c r="L41" s="161"/>
      <c r="M41" s="161"/>
      <c r="N41" s="161"/>
      <c r="O41" s="77">
        <f t="shared" ref="O41:O53" si="14">(J41+K41)*$Y$3</f>
        <v>0</v>
      </c>
      <c r="P41" s="77"/>
      <c r="Q41" s="57"/>
      <c r="R41" s="41" t="s">
        <v>163</v>
      </c>
      <c r="S41" s="41" t="s">
        <v>171</v>
      </c>
      <c r="T41" s="42"/>
      <c r="U41" s="42">
        <v>4</v>
      </c>
      <c r="V41" s="42">
        <v>2</v>
      </c>
      <c r="W41" s="42">
        <v>1</v>
      </c>
      <c r="X41" s="43"/>
      <c r="Y41" s="77">
        <f t="shared" ref="Y41:Y230" si="15">(T41+U41)*$Y$3</f>
        <v>2</v>
      </c>
      <c r="Z41" s="77"/>
    </row>
    <row r="42" spans="1:26" x14ac:dyDescent="0.3">
      <c r="G42" s="23"/>
      <c r="H42" s="62">
        <f t="shared" si="13"/>
        <v>1</v>
      </c>
      <c r="I42" s="160"/>
      <c r="J42" s="161"/>
      <c r="K42" s="161"/>
      <c r="L42" s="161"/>
      <c r="M42" s="161"/>
      <c r="N42" s="161"/>
      <c r="O42" s="77">
        <f t="shared" si="14"/>
        <v>0</v>
      </c>
      <c r="P42" s="77"/>
      <c r="Q42" s="57"/>
      <c r="R42" s="41" t="s">
        <v>164</v>
      </c>
      <c r="S42" s="41" t="s">
        <v>173</v>
      </c>
      <c r="T42" s="42"/>
      <c r="U42" s="42">
        <v>1</v>
      </c>
      <c r="V42" s="42">
        <v>1</v>
      </c>
      <c r="W42" s="42">
        <v>1</v>
      </c>
      <c r="X42" s="42">
        <v>1</v>
      </c>
      <c r="Y42" s="77">
        <f t="shared" si="15"/>
        <v>0.5</v>
      </c>
      <c r="Z42" s="77"/>
    </row>
    <row r="43" spans="1:26" x14ac:dyDescent="0.3">
      <c r="G43" s="23"/>
      <c r="H43" s="62">
        <f t="shared" si="13"/>
        <v>0</v>
      </c>
      <c r="I43" s="160"/>
      <c r="J43" s="161"/>
      <c r="K43" s="161"/>
      <c r="L43" s="161"/>
      <c r="M43" s="161"/>
      <c r="N43" s="161"/>
      <c r="O43" s="77"/>
      <c r="P43" s="77"/>
      <c r="Q43" s="57"/>
      <c r="R43" s="41"/>
      <c r="S43" s="41"/>
      <c r="T43" s="42"/>
      <c r="U43" s="42"/>
      <c r="V43" s="42"/>
      <c r="W43" s="42"/>
      <c r="X43" s="42"/>
      <c r="Y43" s="77">
        <f t="shared" si="15"/>
        <v>0</v>
      </c>
      <c r="Z43" s="77"/>
    </row>
    <row r="44" spans="1:26" x14ac:dyDescent="0.3">
      <c r="G44" s="23"/>
      <c r="H44" s="62">
        <f t="shared" si="13"/>
        <v>1</v>
      </c>
      <c r="I44" s="160"/>
      <c r="J44" s="161"/>
      <c r="K44" s="161"/>
      <c r="L44" s="161"/>
      <c r="M44" s="161"/>
      <c r="N44" s="161"/>
      <c r="O44" s="77">
        <f t="shared" si="14"/>
        <v>0</v>
      </c>
      <c r="P44" s="77"/>
      <c r="Q44" s="57"/>
      <c r="R44" s="41" t="s">
        <v>145</v>
      </c>
      <c r="S44" s="41" t="s">
        <v>172</v>
      </c>
      <c r="T44" s="42"/>
      <c r="U44" s="42">
        <v>1</v>
      </c>
      <c r="V44" s="42"/>
      <c r="W44" s="42"/>
      <c r="X44" s="43"/>
      <c r="Y44" s="77">
        <f t="shared" si="15"/>
        <v>0.5</v>
      </c>
      <c r="Z44" s="77"/>
    </row>
    <row r="45" spans="1:26" x14ac:dyDescent="0.3">
      <c r="G45" s="23"/>
      <c r="H45" s="62">
        <f t="shared" si="13"/>
        <v>1</v>
      </c>
      <c r="I45" s="160"/>
      <c r="J45" s="161"/>
      <c r="K45" s="161"/>
      <c r="L45" s="161"/>
      <c r="M45" s="161"/>
      <c r="N45" s="161"/>
      <c r="O45" s="77">
        <f t="shared" si="14"/>
        <v>0</v>
      </c>
      <c r="P45" s="77"/>
      <c r="Q45" s="57"/>
      <c r="R45" s="41" t="s">
        <v>166</v>
      </c>
      <c r="S45" s="41" t="s">
        <v>172</v>
      </c>
      <c r="T45" s="42"/>
      <c r="U45" s="42">
        <v>1</v>
      </c>
      <c r="V45" s="42"/>
      <c r="W45" s="42"/>
      <c r="X45" s="42"/>
      <c r="Y45" s="77">
        <f t="shared" si="15"/>
        <v>0.5</v>
      </c>
      <c r="Z45" s="77"/>
    </row>
    <row r="46" spans="1:26" x14ac:dyDescent="0.3">
      <c r="G46" s="23"/>
      <c r="H46" s="62">
        <f t="shared" si="13"/>
        <v>1</v>
      </c>
      <c r="I46" s="159"/>
      <c r="J46" s="161"/>
      <c r="K46" s="161"/>
      <c r="L46" s="161"/>
      <c r="M46" s="161"/>
      <c r="N46" s="161"/>
      <c r="O46" s="77">
        <f t="shared" si="14"/>
        <v>0</v>
      </c>
      <c r="P46" s="77"/>
      <c r="Q46" s="57"/>
      <c r="R46" s="160" t="s">
        <v>169</v>
      </c>
      <c r="S46" s="160" t="s">
        <v>172</v>
      </c>
      <c r="T46" s="161"/>
      <c r="U46" s="161">
        <v>1</v>
      </c>
      <c r="V46" s="161"/>
      <c r="W46" s="161"/>
      <c r="X46" s="43"/>
      <c r="Y46" s="77">
        <f t="shared" si="15"/>
        <v>0.5</v>
      </c>
      <c r="Z46" s="77"/>
    </row>
    <row r="47" spans="1:26" x14ac:dyDescent="0.3">
      <c r="G47" s="23"/>
      <c r="H47" s="62">
        <f t="shared" si="13"/>
        <v>1</v>
      </c>
      <c r="I47" s="160"/>
      <c r="J47" s="161"/>
      <c r="K47" s="161"/>
      <c r="L47" s="161"/>
      <c r="M47" s="161"/>
      <c r="N47" s="161"/>
      <c r="O47" s="77">
        <f t="shared" si="14"/>
        <v>0</v>
      </c>
      <c r="P47" s="77"/>
      <c r="Q47" s="57"/>
      <c r="R47" s="160" t="s">
        <v>152</v>
      </c>
      <c r="S47" s="160" t="s">
        <v>172</v>
      </c>
      <c r="T47" s="161"/>
      <c r="U47" s="161">
        <v>1</v>
      </c>
      <c r="V47" s="161"/>
      <c r="W47" s="161"/>
      <c r="X47" s="43"/>
      <c r="Y47" s="77">
        <f t="shared" si="15"/>
        <v>0.5</v>
      </c>
      <c r="Z47" s="77"/>
    </row>
    <row r="48" spans="1:26" x14ac:dyDescent="0.3">
      <c r="G48" s="23"/>
      <c r="H48" s="62">
        <f t="shared" si="13"/>
        <v>0</v>
      </c>
      <c r="I48" s="160"/>
      <c r="J48" s="161"/>
      <c r="K48" s="161"/>
      <c r="L48" s="161"/>
      <c r="M48" s="161"/>
      <c r="N48" s="161"/>
      <c r="O48" s="77">
        <f t="shared" si="14"/>
        <v>0</v>
      </c>
      <c r="P48" s="77"/>
      <c r="Q48" s="57"/>
      <c r="R48" s="41"/>
      <c r="S48" s="41"/>
      <c r="T48" s="42"/>
      <c r="U48" s="42"/>
      <c r="V48" s="42"/>
      <c r="W48" s="42"/>
      <c r="X48" s="43"/>
      <c r="Y48" s="77">
        <f t="shared" si="15"/>
        <v>0</v>
      </c>
      <c r="Z48" s="77"/>
    </row>
    <row r="49" spans="7:26" x14ac:dyDescent="0.3">
      <c r="G49" s="23"/>
      <c r="H49" s="62">
        <f t="shared" si="13"/>
        <v>0</v>
      </c>
      <c r="I49" s="160"/>
      <c r="J49" s="161"/>
      <c r="K49" s="161"/>
      <c r="L49" s="161"/>
      <c r="M49" s="161"/>
      <c r="N49" s="161"/>
      <c r="O49" s="77">
        <f t="shared" si="14"/>
        <v>0</v>
      </c>
      <c r="P49" s="77"/>
      <c r="Q49" s="57"/>
      <c r="R49" s="41" t="s">
        <v>168</v>
      </c>
      <c r="S49" s="41" t="s">
        <v>175</v>
      </c>
      <c r="T49" s="45"/>
      <c r="U49" s="45"/>
      <c r="V49" s="45"/>
      <c r="W49" s="45"/>
      <c r="X49" s="43"/>
      <c r="Y49" s="77">
        <f t="shared" si="15"/>
        <v>0</v>
      </c>
      <c r="Z49" s="77"/>
    </row>
    <row r="50" spans="7:26" x14ac:dyDescent="0.3">
      <c r="G50" s="23"/>
      <c r="H50" s="62">
        <f t="shared" si="13"/>
        <v>1</v>
      </c>
      <c r="I50" s="160"/>
      <c r="J50" s="161"/>
      <c r="K50" s="161"/>
      <c r="L50" s="161"/>
      <c r="M50" s="161"/>
      <c r="N50" s="161"/>
      <c r="O50" s="77">
        <f t="shared" si="14"/>
        <v>0</v>
      </c>
      <c r="P50" s="77"/>
      <c r="Q50" s="57"/>
      <c r="R50" s="161" t="s">
        <v>162</v>
      </c>
      <c r="S50" s="160" t="s">
        <v>306</v>
      </c>
      <c r="T50" s="161"/>
      <c r="U50" s="161">
        <v>1</v>
      </c>
      <c r="V50" s="157"/>
      <c r="W50" s="157"/>
      <c r="X50" s="157"/>
      <c r="Y50" s="77">
        <f t="shared" si="15"/>
        <v>0.5</v>
      </c>
      <c r="Z50" s="77"/>
    </row>
    <row r="51" spans="7:26" x14ac:dyDescent="0.3">
      <c r="G51" s="23"/>
      <c r="H51" s="62">
        <f t="shared" si="13"/>
        <v>1</v>
      </c>
      <c r="I51" s="160"/>
      <c r="J51" s="161"/>
      <c r="K51" s="161"/>
      <c r="L51" s="161"/>
      <c r="M51" s="161"/>
      <c r="N51" s="161"/>
      <c r="O51" s="77">
        <f t="shared" si="14"/>
        <v>0</v>
      </c>
      <c r="P51" s="77"/>
      <c r="Q51" s="57"/>
      <c r="R51" s="41" t="s">
        <v>167</v>
      </c>
      <c r="S51" s="41" t="s">
        <v>257</v>
      </c>
      <c r="T51" s="42"/>
      <c r="U51" s="42">
        <v>1</v>
      </c>
      <c r="V51" s="161"/>
      <c r="W51" s="157"/>
      <c r="X51" s="157"/>
      <c r="Y51" s="77">
        <f t="shared" si="15"/>
        <v>0.5</v>
      </c>
      <c r="Z51" s="77"/>
    </row>
    <row r="52" spans="7:26" x14ac:dyDescent="0.3">
      <c r="G52" s="23"/>
      <c r="H52" s="62">
        <f t="shared" si="13"/>
        <v>1</v>
      </c>
      <c r="I52" s="160"/>
      <c r="J52" s="161"/>
      <c r="K52" s="161"/>
      <c r="L52" s="161"/>
      <c r="M52" s="161"/>
      <c r="N52" s="161"/>
      <c r="O52" s="77">
        <f t="shared" si="14"/>
        <v>0</v>
      </c>
      <c r="P52" s="77"/>
      <c r="Q52" s="57"/>
      <c r="R52" s="44" t="s">
        <v>165</v>
      </c>
      <c r="S52" s="44" t="s">
        <v>174</v>
      </c>
      <c r="T52" s="45"/>
      <c r="U52" s="45">
        <v>1</v>
      </c>
      <c r="V52" s="45">
        <v>1</v>
      </c>
      <c r="W52" s="45">
        <v>1</v>
      </c>
      <c r="X52" s="43"/>
      <c r="Y52" s="77">
        <f t="shared" si="15"/>
        <v>0.5</v>
      </c>
      <c r="Z52" s="77"/>
    </row>
    <row r="53" spans="7:26" x14ac:dyDescent="0.3">
      <c r="G53" s="23"/>
      <c r="H53" s="62">
        <f t="shared" si="13"/>
        <v>1</v>
      </c>
      <c r="I53" s="160"/>
      <c r="J53" s="161"/>
      <c r="K53" s="161"/>
      <c r="L53" s="161"/>
      <c r="M53" s="161"/>
      <c r="N53" s="161"/>
      <c r="O53" s="77">
        <f t="shared" si="14"/>
        <v>0</v>
      </c>
      <c r="P53" s="77"/>
      <c r="Q53" s="57"/>
      <c r="R53" s="41" t="s">
        <v>165</v>
      </c>
      <c r="S53" s="41" t="s">
        <v>263</v>
      </c>
      <c r="T53" s="42"/>
      <c r="U53" s="42"/>
      <c r="V53" s="42"/>
      <c r="W53" s="42"/>
      <c r="X53" s="43">
        <v>1</v>
      </c>
      <c r="Y53" s="77">
        <f t="shared" si="15"/>
        <v>0</v>
      </c>
      <c r="Z53" s="77"/>
    </row>
    <row r="54" spans="7:26" ht="15" thickBot="1" x14ac:dyDescent="0.35">
      <c r="G54" s="131"/>
      <c r="H54" s="199"/>
      <c r="I54" s="38"/>
      <c r="J54" s="18"/>
      <c r="K54" s="18"/>
      <c r="L54" s="18"/>
      <c r="M54" s="18"/>
      <c r="N54" s="18"/>
      <c r="O54" s="80"/>
      <c r="P54" s="80"/>
      <c r="Q54" s="58"/>
      <c r="R54" s="325"/>
      <c r="S54" s="326"/>
      <c r="T54" s="325"/>
      <c r="U54" s="325"/>
      <c r="V54" s="325"/>
      <c r="W54" s="325"/>
      <c r="X54" s="327"/>
      <c r="Y54" s="80"/>
      <c r="Z54" s="80"/>
    </row>
    <row r="55" spans="7:26" x14ac:dyDescent="0.3">
      <c r="H55" s="147"/>
    </row>
    <row r="56" spans="7:26" x14ac:dyDescent="0.3">
      <c r="H56" s="147"/>
    </row>
    <row r="57" spans="7:26" x14ac:dyDescent="0.3">
      <c r="H57" s="147"/>
    </row>
    <row r="58" spans="7:26" ht="26.4" thickBot="1" x14ac:dyDescent="0.55000000000000004">
      <c r="G58" s="328" t="s">
        <v>339</v>
      </c>
      <c r="H58" s="329"/>
    </row>
    <row r="59" spans="7:26" ht="15" thickBot="1" x14ac:dyDescent="0.35">
      <c r="G59" s="53" t="s">
        <v>103</v>
      </c>
      <c r="H59" s="61" t="s">
        <v>13</v>
      </c>
      <c r="I59" s="47" t="s">
        <v>46</v>
      </c>
      <c r="J59" s="48" t="s">
        <v>14</v>
      </c>
      <c r="K59" s="49" t="s">
        <v>15</v>
      </c>
      <c r="L59" s="49" t="s">
        <v>51</v>
      </c>
      <c r="M59" s="49" t="s">
        <v>52</v>
      </c>
      <c r="N59" s="49" t="s">
        <v>53</v>
      </c>
      <c r="O59" s="76" t="s">
        <v>38</v>
      </c>
      <c r="P59" s="76" t="s">
        <v>59</v>
      </c>
      <c r="Q59" s="56"/>
      <c r="R59" s="47" t="s">
        <v>63</v>
      </c>
      <c r="S59" s="47" t="s">
        <v>46</v>
      </c>
      <c r="T59" s="48" t="s">
        <v>14</v>
      </c>
      <c r="U59" s="49" t="s">
        <v>15</v>
      </c>
      <c r="V59" s="49" t="s">
        <v>51</v>
      </c>
      <c r="W59" s="49" t="s">
        <v>52</v>
      </c>
      <c r="X59" s="49" t="s">
        <v>53</v>
      </c>
      <c r="Y59" s="76" t="s">
        <v>38</v>
      </c>
      <c r="Z59" s="76" t="s">
        <v>59</v>
      </c>
    </row>
    <row r="60" spans="7:26" ht="15" thickBot="1" x14ac:dyDescent="0.35">
      <c r="G60" s="22" t="s">
        <v>20</v>
      </c>
      <c r="H60" s="89" t="s">
        <v>50</v>
      </c>
      <c r="I60" s="90" t="s">
        <v>131</v>
      </c>
      <c r="J60" s="91"/>
      <c r="K60" s="91"/>
      <c r="L60" s="91">
        <v>1</v>
      </c>
      <c r="M60" s="91">
        <v>1</v>
      </c>
      <c r="N60" s="92"/>
      <c r="O60" s="93"/>
      <c r="P60" s="93"/>
      <c r="Q60" s="59"/>
      <c r="R60" s="90"/>
      <c r="S60" s="90"/>
      <c r="T60" s="91"/>
      <c r="U60" s="91"/>
      <c r="V60" s="91"/>
      <c r="W60" s="91"/>
      <c r="X60" s="92"/>
      <c r="Y60" s="93"/>
      <c r="Z60" s="93"/>
    </row>
    <row r="61" spans="7:26" x14ac:dyDescent="0.3">
      <c r="G61" s="54" t="s">
        <v>55</v>
      </c>
      <c r="H61" s="94" t="s">
        <v>50</v>
      </c>
      <c r="I61" s="95" t="s">
        <v>132</v>
      </c>
      <c r="J61" s="96"/>
      <c r="K61" s="96"/>
      <c r="L61" s="96">
        <v>2</v>
      </c>
      <c r="M61" s="96">
        <v>2</v>
      </c>
      <c r="N61" s="97"/>
      <c r="O61" s="98"/>
      <c r="P61" s="98"/>
      <c r="Q61" s="99"/>
      <c r="R61" s="95"/>
      <c r="S61" s="95"/>
      <c r="T61" s="96"/>
      <c r="U61" s="96"/>
      <c r="V61" s="96"/>
      <c r="W61" s="96"/>
      <c r="X61" s="97"/>
      <c r="Y61" s="98"/>
      <c r="Z61" s="98"/>
    </row>
    <row r="62" spans="7:26" ht="15" thickBot="1" x14ac:dyDescent="0.35">
      <c r="G62" s="54">
        <f>SUM(H62:H81)</f>
        <v>19</v>
      </c>
      <c r="H62" s="62">
        <f>MAX(K62:N62)+MAX(U62:X62)</f>
        <v>3</v>
      </c>
      <c r="I62" s="159" t="s">
        <v>72</v>
      </c>
      <c r="J62" s="157"/>
      <c r="K62" s="157"/>
      <c r="L62" s="157"/>
      <c r="M62" s="157"/>
      <c r="N62" s="157">
        <v>1</v>
      </c>
      <c r="O62" s="84">
        <f>(J62+K62)*$Y$3</f>
        <v>0</v>
      </c>
      <c r="P62" s="84"/>
      <c r="Q62" s="57"/>
      <c r="R62" s="181" t="s">
        <v>177</v>
      </c>
      <c r="S62" s="181" t="s">
        <v>178</v>
      </c>
      <c r="T62" s="139"/>
      <c r="U62" s="139">
        <v>2</v>
      </c>
      <c r="V62" s="139"/>
      <c r="W62" s="139"/>
      <c r="X62" s="140"/>
      <c r="Y62" s="84">
        <f>(T62+U62)*$Y$3</f>
        <v>1</v>
      </c>
      <c r="Z62" s="84"/>
    </row>
    <row r="63" spans="7:26" x14ac:dyDescent="0.3">
      <c r="G63" s="23"/>
      <c r="H63" s="62">
        <f t="shared" ref="H63:H81" si="16">MAX(K63:N63)+MAX(U63:X63)</f>
        <v>3</v>
      </c>
      <c r="I63" s="160" t="s">
        <v>176</v>
      </c>
      <c r="J63" s="161"/>
      <c r="K63" s="161"/>
      <c r="L63" s="161"/>
      <c r="M63" s="161">
        <v>1</v>
      </c>
      <c r="N63" s="161">
        <v>3</v>
      </c>
      <c r="O63" s="77">
        <f t="shared" ref="O63:O81" si="17">(J63+K63)*$Y$3</f>
        <v>0</v>
      </c>
      <c r="P63" s="77"/>
      <c r="Q63" s="184"/>
      <c r="R63" s="303" t="s">
        <v>166</v>
      </c>
      <c r="S63" s="247" t="s">
        <v>317</v>
      </c>
      <c r="T63" s="141">
        <v>2</v>
      </c>
      <c r="U63" s="141"/>
      <c r="V63" s="141"/>
      <c r="W63" s="141"/>
      <c r="X63" s="142"/>
      <c r="Y63" s="183">
        <f t="shared" ref="Y63:Y81" si="18">(T63+U63)*$Y$3</f>
        <v>1</v>
      </c>
      <c r="Z63" s="77"/>
    </row>
    <row r="64" spans="7:26" x14ac:dyDescent="0.3">
      <c r="G64" s="23"/>
      <c r="H64" s="62">
        <f t="shared" si="16"/>
        <v>1</v>
      </c>
      <c r="I64" s="160"/>
      <c r="J64" s="161"/>
      <c r="K64" s="161"/>
      <c r="L64" s="161"/>
      <c r="M64" s="161"/>
      <c r="N64" s="161"/>
      <c r="O64" s="77">
        <f t="shared" si="17"/>
        <v>0</v>
      </c>
      <c r="P64" s="77"/>
      <c r="Q64" s="184"/>
      <c r="R64" s="301" t="s">
        <v>166</v>
      </c>
      <c r="S64" s="42" t="s">
        <v>179</v>
      </c>
      <c r="T64" s="42"/>
      <c r="U64" s="42">
        <v>1</v>
      </c>
      <c r="V64" s="42"/>
      <c r="W64" s="42"/>
      <c r="X64" s="233"/>
      <c r="Y64" s="183">
        <f t="shared" si="18"/>
        <v>0.5</v>
      </c>
      <c r="Z64" s="77"/>
    </row>
    <row r="65" spans="7:26" x14ac:dyDescent="0.3">
      <c r="G65" s="23"/>
      <c r="H65" s="62">
        <f t="shared" si="16"/>
        <v>0</v>
      </c>
      <c r="I65" s="160"/>
      <c r="J65" s="161"/>
      <c r="K65" s="161"/>
      <c r="L65" s="161"/>
      <c r="M65" s="161"/>
      <c r="N65" s="161"/>
      <c r="O65" s="77">
        <f t="shared" si="17"/>
        <v>0</v>
      </c>
      <c r="P65" s="77"/>
      <c r="Q65" s="184"/>
      <c r="R65" s="301"/>
      <c r="S65" s="42" t="s">
        <v>318</v>
      </c>
      <c r="T65" s="42">
        <v>2</v>
      </c>
      <c r="U65" s="42"/>
      <c r="V65" s="42"/>
      <c r="W65" s="42"/>
      <c r="X65" s="233"/>
      <c r="Y65" s="183">
        <f t="shared" si="18"/>
        <v>1</v>
      </c>
      <c r="Z65" s="77"/>
    </row>
    <row r="66" spans="7:26" ht="15" thickBot="1" x14ac:dyDescent="0.35">
      <c r="G66" s="23"/>
      <c r="H66" s="62">
        <f t="shared" si="16"/>
        <v>0</v>
      </c>
      <c r="I66" s="160"/>
      <c r="J66" s="161"/>
      <c r="K66" s="161"/>
      <c r="L66" s="161"/>
      <c r="M66" s="161"/>
      <c r="N66" s="161"/>
      <c r="O66" s="77">
        <f t="shared" si="17"/>
        <v>0</v>
      </c>
      <c r="P66" s="77"/>
      <c r="Q66" s="184"/>
      <c r="R66" s="307"/>
      <c r="S66" s="157" t="s">
        <v>319</v>
      </c>
      <c r="T66" s="42">
        <v>2</v>
      </c>
      <c r="U66" s="42"/>
      <c r="V66" s="42"/>
      <c r="W66" s="42"/>
      <c r="X66" s="233"/>
      <c r="Y66" s="183">
        <f t="shared" si="18"/>
        <v>1</v>
      </c>
      <c r="Z66" s="77"/>
    </row>
    <row r="67" spans="7:26" x14ac:dyDescent="0.3">
      <c r="G67" s="23"/>
      <c r="H67" s="62">
        <f t="shared" si="16"/>
        <v>0</v>
      </c>
      <c r="I67" s="159"/>
      <c r="J67" s="161"/>
      <c r="K67" s="161"/>
      <c r="L67" s="161"/>
      <c r="M67" s="161"/>
      <c r="N67" s="161"/>
      <c r="O67" s="77">
        <f t="shared" si="17"/>
        <v>0</v>
      </c>
      <c r="P67" s="77"/>
      <c r="Q67" s="184"/>
      <c r="R67" s="303" t="s">
        <v>169</v>
      </c>
      <c r="S67" s="247" t="s">
        <v>180</v>
      </c>
      <c r="T67" s="141">
        <v>2</v>
      </c>
      <c r="U67" s="141"/>
      <c r="V67" s="141"/>
      <c r="W67" s="141"/>
      <c r="X67" s="142"/>
      <c r="Y67" s="183">
        <f t="shared" si="18"/>
        <v>1</v>
      </c>
      <c r="Z67" s="77"/>
    </row>
    <row r="68" spans="7:26" x14ac:dyDescent="0.3">
      <c r="G68" s="23"/>
      <c r="H68" s="62">
        <f>MAX(K68:N68)+MAX(T68:X68)</f>
        <v>2</v>
      </c>
      <c r="I68" s="160"/>
      <c r="J68" s="161"/>
      <c r="K68" s="161"/>
      <c r="L68" s="161"/>
      <c r="M68" s="161"/>
      <c r="N68" s="161"/>
      <c r="O68" s="77">
        <f t="shared" si="17"/>
        <v>0</v>
      </c>
      <c r="P68" s="77"/>
      <c r="Q68" s="184"/>
      <c r="R68" s="300"/>
      <c r="S68" s="211" t="s">
        <v>223</v>
      </c>
      <c r="T68" s="143">
        <v>2</v>
      </c>
      <c r="U68" s="219"/>
      <c r="V68" s="143"/>
      <c r="W68" s="143"/>
      <c r="X68" s="144"/>
      <c r="Y68" s="183">
        <f t="shared" si="18"/>
        <v>1</v>
      </c>
      <c r="Z68" s="77">
        <v>2</v>
      </c>
    </row>
    <row r="69" spans="7:26" x14ac:dyDescent="0.3">
      <c r="G69" s="23"/>
      <c r="H69" s="62">
        <f t="shared" si="16"/>
        <v>1</v>
      </c>
      <c r="I69" s="160"/>
      <c r="J69" s="161"/>
      <c r="K69" s="161"/>
      <c r="L69" s="161"/>
      <c r="M69" s="161"/>
      <c r="N69" s="161"/>
      <c r="O69" s="77">
        <f t="shared" si="17"/>
        <v>0</v>
      </c>
      <c r="P69" s="77"/>
      <c r="Q69" s="184"/>
      <c r="R69" s="304" t="s">
        <v>169</v>
      </c>
      <c r="S69" s="218" t="s">
        <v>179</v>
      </c>
      <c r="T69" s="42"/>
      <c r="U69" s="42">
        <v>1</v>
      </c>
      <c r="V69" s="42"/>
      <c r="W69" s="42"/>
      <c r="X69" s="233"/>
      <c r="Y69" s="183">
        <f t="shared" si="18"/>
        <v>0.5</v>
      </c>
      <c r="Z69" s="77"/>
    </row>
    <row r="70" spans="7:26" x14ac:dyDescent="0.3">
      <c r="G70" s="23"/>
      <c r="H70" s="62">
        <f t="shared" si="16"/>
        <v>0</v>
      </c>
      <c r="I70" s="160"/>
      <c r="J70" s="161"/>
      <c r="K70" s="161"/>
      <c r="L70" s="161"/>
      <c r="M70" s="161"/>
      <c r="N70" s="161"/>
      <c r="O70" s="77">
        <f t="shared" si="17"/>
        <v>0</v>
      </c>
      <c r="P70" s="77"/>
      <c r="Q70" s="184"/>
      <c r="R70" s="301"/>
      <c r="S70" s="42" t="s">
        <v>181</v>
      </c>
      <c r="T70" s="42">
        <v>1</v>
      </c>
      <c r="U70" s="42"/>
      <c r="V70" s="42"/>
      <c r="W70" s="42"/>
      <c r="X70" s="233"/>
      <c r="Y70" s="183">
        <f t="shared" si="18"/>
        <v>0.5</v>
      </c>
      <c r="Z70" s="77"/>
    </row>
    <row r="71" spans="7:26" x14ac:dyDescent="0.3">
      <c r="G71" s="23"/>
      <c r="H71" s="62">
        <f t="shared" si="16"/>
        <v>0</v>
      </c>
      <c r="I71" s="160"/>
      <c r="J71" s="161"/>
      <c r="K71" s="161"/>
      <c r="L71" s="161"/>
      <c r="M71" s="161"/>
      <c r="N71" s="161"/>
      <c r="O71" s="77">
        <f t="shared" si="17"/>
        <v>0</v>
      </c>
      <c r="P71" s="77"/>
      <c r="Q71" s="184"/>
      <c r="R71" s="301"/>
      <c r="S71" s="42" t="s">
        <v>182</v>
      </c>
      <c r="T71" s="42">
        <v>2</v>
      </c>
      <c r="U71" s="42"/>
      <c r="V71" s="42"/>
      <c r="W71" s="42"/>
      <c r="X71" s="233"/>
      <c r="Y71" s="183">
        <f t="shared" si="18"/>
        <v>1</v>
      </c>
      <c r="Z71" s="77"/>
    </row>
    <row r="72" spans="7:26" x14ac:dyDescent="0.3">
      <c r="G72" s="23"/>
      <c r="H72" s="62">
        <f t="shared" si="16"/>
        <v>1</v>
      </c>
      <c r="I72" s="160"/>
      <c r="J72" s="161"/>
      <c r="K72" s="161"/>
      <c r="L72" s="161"/>
      <c r="M72" s="161"/>
      <c r="N72" s="161"/>
      <c r="O72" s="77">
        <f t="shared" si="17"/>
        <v>0</v>
      </c>
      <c r="P72" s="77"/>
      <c r="Q72" s="184"/>
      <c r="R72" s="301" t="s">
        <v>169</v>
      </c>
      <c r="S72" s="42" t="s">
        <v>183</v>
      </c>
      <c r="T72" s="161"/>
      <c r="U72" s="161">
        <v>1</v>
      </c>
      <c r="V72" s="161"/>
      <c r="W72" s="161">
        <v>1</v>
      </c>
      <c r="X72" s="12"/>
      <c r="Y72" s="183">
        <f t="shared" si="18"/>
        <v>0.5</v>
      </c>
      <c r="Z72" s="77"/>
    </row>
    <row r="73" spans="7:26" ht="15" thickBot="1" x14ac:dyDescent="0.35">
      <c r="G73" s="23"/>
      <c r="H73" s="62">
        <f t="shared" si="16"/>
        <v>1</v>
      </c>
      <c r="I73" s="160"/>
      <c r="J73" s="161"/>
      <c r="K73" s="161"/>
      <c r="L73" s="161"/>
      <c r="M73" s="161"/>
      <c r="N73" s="161"/>
      <c r="O73" s="77">
        <f t="shared" si="17"/>
        <v>0</v>
      </c>
      <c r="P73" s="77"/>
      <c r="Q73" s="184"/>
      <c r="R73" s="306" t="s">
        <v>169</v>
      </c>
      <c r="S73" s="18" t="s">
        <v>154</v>
      </c>
      <c r="T73" s="18"/>
      <c r="U73" s="18">
        <v>1</v>
      </c>
      <c r="V73" s="18"/>
      <c r="W73" s="18"/>
      <c r="X73" s="20"/>
      <c r="Y73" s="183">
        <f t="shared" si="18"/>
        <v>0.5</v>
      </c>
      <c r="Z73" s="77"/>
    </row>
    <row r="74" spans="7:26" x14ac:dyDescent="0.3">
      <c r="G74" s="23"/>
      <c r="H74" s="62">
        <f t="shared" si="16"/>
        <v>0</v>
      </c>
      <c r="I74" s="160"/>
      <c r="J74" s="161"/>
      <c r="K74" s="161"/>
      <c r="L74" s="161"/>
      <c r="M74" s="161"/>
      <c r="N74" s="161"/>
      <c r="O74" s="77">
        <f t="shared" si="17"/>
        <v>0</v>
      </c>
      <c r="P74" s="77"/>
      <c r="Q74" s="184"/>
      <c r="R74" s="308" t="s">
        <v>185</v>
      </c>
      <c r="S74" s="309" t="s">
        <v>238</v>
      </c>
      <c r="T74" s="310">
        <v>2</v>
      </c>
      <c r="U74" s="310"/>
      <c r="V74" s="310"/>
      <c r="W74" s="310"/>
      <c r="X74" s="311"/>
      <c r="Y74" s="183">
        <f t="shared" ref="Y74:Y77" si="19">(T74+U74)*$Y$3</f>
        <v>1</v>
      </c>
      <c r="Z74" s="77"/>
    </row>
    <row r="75" spans="7:26" x14ac:dyDescent="0.3">
      <c r="G75" s="23"/>
      <c r="H75" s="62">
        <f t="shared" si="16"/>
        <v>1</v>
      </c>
      <c r="I75" s="160"/>
      <c r="J75" s="161"/>
      <c r="K75" s="161"/>
      <c r="L75" s="161"/>
      <c r="M75" s="161"/>
      <c r="N75" s="161"/>
      <c r="O75" s="77">
        <f t="shared" si="17"/>
        <v>0</v>
      </c>
      <c r="P75" s="77"/>
      <c r="Q75" s="184"/>
      <c r="R75" s="305"/>
      <c r="S75" s="161" t="s">
        <v>184</v>
      </c>
      <c r="T75" s="161"/>
      <c r="U75" s="161">
        <v>1</v>
      </c>
      <c r="V75" s="161"/>
      <c r="W75" s="161"/>
      <c r="X75" s="12"/>
      <c r="Y75" s="183">
        <f t="shared" si="19"/>
        <v>0.5</v>
      </c>
      <c r="Z75" s="77"/>
    </row>
    <row r="76" spans="7:26" x14ac:dyDescent="0.3">
      <c r="G76" s="23"/>
      <c r="H76" s="62">
        <f t="shared" si="16"/>
        <v>1</v>
      </c>
      <c r="I76" s="160"/>
      <c r="J76" s="161"/>
      <c r="K76" s="161"/>
      <c r="L76" s="161"/>
      <c r="M76" s="161"/>
      <c r="N76" s="161"/>
      <c r="O76" s="77">
        <f t="shared" si="17"/>
        <v>0</v>
      </c>
      <c r="P76" s="77"/>
      <c r="Q76" s="184"/>
      <c r="R76" s="305"/>
      <c r="S76" s="161" t="s">
        <v>179</v>
      </c>
      <c r="T76" s="161"/>
      <c r="U76" s="161">
        <v>1</v>
      </c>
      <c r="V76" s="161"/>
      <c r="W76" s="161"/>
      <c r="X76" s="12"/>
      <c r="Y76" s="183">
        <f t="shared" si="19"/>
        <v>0.5</v>
      </c>
      <c r="Z76" s="77"/>
    </row>
    <row r="77" spans="7:26" x14ac:dyDescent="0.3">
      <c r="G77" s="23"/>
      <c r="H77" s="62">
        <f t="shared" si="16"/>
        <v>0</v>
      </c>
      <c r="I77" s="160"/>
      <c r="J77" s="161"/>
      <c r="K77" s="161"/>
      <c r="L77" s="161"/>
      <c r="M77" s="161"/>
      <c r="N77" s="161"/>
      <c r="O77" s="77">
        <f t="shared" si="17"/>
        <v>0</v>
      </c>
      <c r="P77" s="77"/>
      <c r="Q77" s="184"/>
      <c r="R77" s="305"/>
      <c r="S77" s="161" t="s">
        <v>236</v>
      </c>
      <c r="T77" s="161">
        <v>2</v>
      </c>
      <c r="U77" s="161"/>
      <c r="V77" s="161"/>
      <c r="W77" s="161"/>
      <c r="X77" s="12"/>
      <c r="Y77" s="183">
        <f t="shared" si="19"/>
        <v>1</v>
      </c>
      <c r="Z77" s="77"/>
    </row>
    <row r="78" spans="7:26" ht="15" thickBot="1" x14ac:dyDescent="0.35">
      <c r="G78" s="23"/>
      <c r="H78" s="62">
        <f t="shared" si="16"/>
        <v>0</v>
      </c>
      <c r="I78" s="160"/>
      <c r="J78" s="161"/>
      <c r="K78" s="161"/>
      <c r="L78" s="161"/>
      <c r="M78" s="161"/>
      <c r="N78" s="161"/>
      <c r="O78" s="77">
        <f t="shared" si="17"/>
        <v>0</v>
      </c>
      <c r="P78" s="77"/>
      <c r="Q78" s="184"/>
      <c r="R78" s="306"/>
      <c r="S78" s="18" t="s">
        <v>237</v>
      </c>
      <c r="T78" s="18">
        <v>1</v>
      </c>
      <c r="U78" s="18"/>
      <c r="V78" s="18"/>
      <c r="W78" s="18"/>
      <c r="X78" s="20"/>
      <c r="Y78" s="183">
        <f t="shared" si="18"/>
        <v>0.5</v>
      </c>
      <c r="Z78" s="77"/>
    </row>
    <row r="79" spans="7:26" x14ac:dyDescent="0.3">
      <c r="G79" s="23"/>
      <c r="H79" s="62">
        <f t="shared" si="16"/>
        <v>2</v>
      </c>
      <c r="I79" s="160"/>
      <c r="J79" s="161"/>
      <c r="K79" s="161"/>
      <c r="L79" s="161"/>
      <c r="M79" s="161"/>
      <c r="N79" s="161"/>
      <c r="O79" s="77">
        <f t="shared" si="17"/>
        <v>0</v>
      </c>
      <c r="P79" s="77"/>
      <c r="Q79" s="57"/>
      <c r="R79" s="317" t="s">
        <v>162</v>
      </c>
      <c r="S79" s="161" t="s">
        <v>188</v>
      </c>
      <c r="T79" s="161"/>
      <c r="U79" s="161">
        <v>2</v>
      </c>
      <c r="V79" s="161"/>
      <c r="W79" s="161"/>
      <c r="X79" s="157"/>
      <c r="Y79" s="77">
        <f t="shared" si="18"/>
        <v>1</v>
      </c>
      <c r="Z79" s="77"/>
    </row>
    <row r="80" spans="7:26" x14ac:dyDescent="0.3">
      <c r="G80" s="23"/>
      <c r="H80" s="62">
        <f t="shared" si="16"/>
        <v>2</v>
      </c>
      <c r="I80" s="160"/>
      <c r="J80" s="161"/>
      <c r="K80" s="161"/>
      <c r="L80" s="161"/>
      <c r="M80" s="161"/>
      <c r="N80" s="161"/>
      <c r="O80" s="77">
        <f t="shared" si="17"/>
        <v>0</v>
      </c>
      <c r="P80" s="77"/>
      <c r="Q80" s="57"/>
      <c r="R80" s="23" t="s">
        <v>186</v>
      </c>
      <c r="S80" s="161" t="s">
        <v>187</v>
      </c>
      <c r="T80" s="161"/>
      <c r="U80" s="161">
        <v>2</v>
      </c>
      <c r="V80" s="161"/>
      <c r="W80" s="161"/>
      <c r="X80" s="157"/>
      <c r="Y80" s="77">
        <f t="shared" si="18"/>
        <v>1</v>
      </c>
      <c r="Z80" s="77"/>
    </row>
    <row r="81" spans="7:26" ht="15" thickBot="1" x14ac:dyDescent="0.35">
      <c r="G81" s="23"/>
      <c r="H81" s="62">
        <f t="shared" si="16"/>
        <v>1</v>
      </c>
      <c r="I81" s="38"/>
      <c r="J81" s="18"/>
      <c r="K81" s="18"/>
      <c r="L81" s="18"/>
      <c r="M81" s="18"/>
      <c r="N81" s="18"/>
      <c r="O81" s="77">
        <f t="shared" si="17"/>
        <v>0</v>
      </c>
      <c r="P81" s="77"/>
      <c r="Q81" s="58"/>
      <c r="R81" s="239" t="s">
        <v>243</v>
      </c>
      <c r="S81" s="236" t="s">
        <v>245</v>
      </c>
      <c r="T81" s="236"/>
      <c r="U81" s="236">
        <v>1</v>
      </c>
      <c r="V81" s="236">
        <v>1</v>
      </c>
      <c r="W81" s="18"/>
      <c r="X81" s="163"/>
      <c r="Y81" s="77">
        <f t="shared" si="18"/>
        <v>0.5</v>
      </c>
      <c r="Z81" s="77"/>
    </row>
    <row r="82" spans="7:26" ht="15" thickBot="1" x14ac:dyDescent="0.35">
      <c r="G82" s="53" t="s">
        <v>104</v>
      </c>
      <c r="H82" s="61" t="s">
        <v>13</v>
      </c>
      <c r="I82" s="47" t="s">
        <v>46</v>
      </c>
      <c r="J82" s="48" t="s">
        <v>14</v>
      </c>
      <c r="K82" s="49" t="s">
        <v>15</v>
      </c>
      <c r="L82" s="49" t="s">
        <v>51</v>
      </c>
      <c r="M82" s="49" t="s">
        <v>52</v>
      </c>
      <c r="N82" s="49" t="s">
        <v>53</v>
      </c>
      <c r="O82" s="76" t="s">
        <v>38</v>
      </c>
      <c r="P82" s="76" t="s">
        <v>59</v>
      </c>
      <c r="Q82" s="56"/>
      <c r="R82" s="47" t="s">
        <v>63</v>
      </c>
      <c r="S82" s="47" t="s">
        <v>46</v>
      </c>
      <c r="T82" s="48" t="s">
        <v>14</v>
      </c>
      <c r="U82" s="49" t="s">
        <v>15</v>
      </c>
      <c r="V82" s="49" t="s">
        <v>51</v>
      </c>
      <c r="W82" s="49" t="s">
        <v>52</v>
      </c>
      <c r="X82" s="49" t="s">
        <v>53</v>
      </c>
      <c r="Y82" s="76" t="s">
        <v>38</v>
      </c>
      <c r="Z82" s="76" t="s">
        <v>59</v>
      </c>
    </row>
    <row r="83" spans="7:26" ht="15" thickBot="1" x14ac:dyDescent="0.35">
      <c r="G83" s="22" t="s">
        <v>20</v>
      </c>
      <c r="H83" s="89" t="s">
        <v>50</v>
      </c>
      <c r="I83" s="90" t="s">
        <v>131</v>
      </c>
      <c r="J83" s="91"/>
      <c r="K83" s="91"/>
      <c r="L83" s="91">
        <v>1</v>
      </c>
      <c r="M83" s="91">
        <v>1</v>
      </c>
      <c r="N83" s="92"/>
      <c r="O83" s="93"/>
      <c r="P83" s="93"/>
      <c r="Q83" s="59"/>
      <c r="R83" s="90"/>
      <c r="S83" s="90"/>
      <c r="T83" s="91"/>
      <c r="U83" s="91"/>
      <c r="V83" s="91"/>
      <c r="W83" s="91"/>
      <c r="X83" s="92"/>
      <c r="Y83" s="93"/>
      <c r="Z83" s="93"/>
    </row>
    <row r="84" spans="7:26" x14ac:dyDescent="0.3">
      <c r="G84" s="54" t="s">
        <v>55</v>
      </c>
      <c r="H84" s="94" t="s">
        <v>50</v>
      </c>
      <c r="I84" s="95" t="s">
        <v>132</v>
      </c>
      <c r="J84" s="96"/>
      <c r="K84" s="96"/>
      <c r="L84" s="96">
        <v>2</v>
      </c>
      <c r="M84" s="96">
        <v>2</v>
      </c>
      <c r="N84" s="97"/>
      <c r="O84" s="98"/>
      <c r="P84" s="98"/>
      <c r="Q84" s="99"/>
      <c r="R84" s="95"/>
      <c r="S84" s="95"/>
      <c r="T84" s="96"/>
      <c r="U84" s="96"/>
      <c r="V84" s="96"/>
      <c r="W84" s="96"/>
      <c r="X84" s="97"/>
      <c r="Y84" s="98"/>
      <c r="Z84" s="98"/>
    </row>
    <row r="85" spans="7:26" x14ac:dyDescent="0.3">
      <c r="G85" s="54">
        <f>SUM(H85:H102)</f>
        <v>18</v>
      </c>
      <c r="H85" s="62">
        <f>MAX(K85:N85)+MAX(U85:X85)</f>
        <v>4</v>
      </c>
      <c r="I85" s="159" t="s">
        <v>189</v>
      </c>
      <c r="J85" s="157"/>
      <c r="K85" s="157">
        <v>1</v>
      </c>
      <c r="L85" s="157">
        <v>1</v>
      </c>
      <c r="M85" s="157">
        <v>1</v>
      </c>
      <c r="N85" s="43">
        <v>1</v>
      </c>
      <c r="O85" s="84">
        <f>(J85+K85)*$Y$3</f>
        <v>0.5</v>
      </c>
      <c r="P85" s="84"/>
      <c r="Q85" s="57"/>
      <c r="R85" s="86" t="s">
        <v>164</v>
      </c>
      <c r="S85" s="86" t="s">
        <v>194</v>
      </c>
      <c r="T85" s="87"/>
      <c r="U85" s="87">
        <v>2</v>
      </c>
      <c r="V85" s="87">
        <v>3</v>
      </c>
      <c r="W85" s="87">
        <v>3</v>
      </c>
      <c r="X85" s="88">
        <v>3</v>
      </c>
      <c r="Y85" s="84">
        <f>(T85+U85)*$Y$3</f>
        <v>1</v>
      </c>
      <c r="Z85" s="84"/>
    </row>
    <row r="86" spans="7:26" x14ac:dyDescent="0.3">
      <c r="G86" s="23"/>
      <c r="H86" s="62">
        <f t="shared" ref="H86:H102" si="20">MAX(K86:N86)+MAX(U86:X86)</f>
        <v>3</v>
      </c>
      <c r="I86" s="160" t="s">
        <v>190</v>
      </c>
      <c r="J86" s="161"/>
      <c r="K86" s="161"/>
      <c r="L86" s="161">
        <v>1</v>
      </c>
      <c r="M86" s="161"/>
      <c r="N86" s="161"/>
      <c r="O86" s="77">
        <f t="shared" ref="O86:O102" si="21">(J86+K86)*$Y$3</f>
        <v>0</v>
      </c>
      <c r="P86" s="77"/>
      <c r="Q86" s="57"/>
      <c r="R86" s="41" t="s">
        <v>155</v>
      </c>
      <c r="S86" s="41" t="s">
        <v>195</v>
      </c>
      <c r="T86" s="42"/>
      <c r="U86" s="42">
        <v>1</v>
      </c>
      <c r="V86" s="42">
        <v>2</v>
      </c>
      <c r="W86" s="42">
        <v>2</v>
      </c>
      <c r="X86" s="43"/>
      <c r="Y86" s="77">
        <f t="shared" ref="Y86:Y102" si="22">(T86+U86)*$Y$3</f>
        <v>0.5</v>
      </c>
      <c r="Z86" s="77"/>
    </row>
    <row r="87" spans="7:26" x14ac:dyDescent="0.3">
      <c r="G87" s="23"/>
      <c r="H87" s="62">
        <f t="shared" si="20"/>
        <v>3</v>
      </c>
      <c r="I87" s="160" t="s">
        <v>191</v>
      </c>
      <c r="J87" s="161"/>
      <c r="K87" s="161"/>
      <c r="L87" s="161">
        <v>2</v>
      </c>
      <c r="M87" s="161">
        <v>1</v>
      </c>
      <c r="N87" s="161"/>
      <c r="O87" s="77">
        <f t="shared" si="21"/>
        <v>0</v>
      </c>
      <c r="P87" s="77"/>
      <c r="Q87" s="57"/>
      <c r="R87" s="41" t="s">
        <v>192</v>
      </c>
      <c r="S87" s="41" t="s">
        <v>196</v>
      </c>
      <c r="T87" s="42"/>
      <c r="U87" s="42">
        <v>1</v>
      </c>
      <c r="V87" s="42">
        <v>1</v>
      </c>
      <c r="W87" s="42">
        <v>1</v>
      </c>
      <c r="X87" s="43"/>
      <c r="Y87" s="77">
        <f t="shared" si="22"/>
        <v>0.5</v>
      </c>
      <c r="Z87" s="77"/>
    </row>
    <row r="88" spans="7:26" ht="15" thickBot="1" x14ac:dyDescent="0.35">
      <c r="G88" s="23"/>
      <c r="H88" s="62">
        <f t="shared" si="20"/>
        <v>0</v>
      </c>
      <c r="I88" s="160"/>
      <c r="J88" s="161"/>
      <c r="K88" s="161"/>
      <c r="L88" s="161"/>
      <c r="M88" s="161"/>
      <c r="N88" s="161"/>
      <c r="O88" s="77">
        <f t="shared" si="21"/>
        <v>0</v>
      </c>
      <c r="P88" s="77"/>
      <c r="Q88" s="57"/>
      <c r="R88" s="41"/>
      <c r="S88" s="41"/>
      <c r="T88" s="42"/>
      <c r="U88" s="42"/>
      <c r="V88" s="42"/>
      <c r="W88" s="42"/>
      <c r="X88" s="43"/>
      <c r="Y88" s="77">
        <f t="shared" si="22"/>
        <v>0</v>
      </c>
      <c r="Z88" s="77"/>
    </row>
    <row r="89" spans="7:26" x14ac:dyDescent="0.3">
      <c r="G89" s="23"/>
      <c r="H89" s="62">
        <f t="shared" si="20"/>
        <v>2</v>
      </c>
      <c r="I89" s="160"/>
      <c r="J89" s="161"/>
      <c r="K89" s="161"/>
      <c r="L89" s="161"/>
      <c r="M89" s="161"/>
      <c r="N89" s="161"/>
      <c r="O89" s="77">
        <f t="shared" si="21"/>
        <v>0</v>
      </c>
      <c r="P89" s="77"/>
      <c r="Q89" s="184"/>
      <c r="R89" s="212" t="s">
        <v>193</v>
      </c>
      <c r="S89" s="213" t="s">
        <v>304</v>
      </c>
      <c r="T89" s="214">
        <v>2</v>
      </c>
      <c r="U89" s="214"/>
      <c r="V89" s="214">
        <v>2</v>
      </c>
      <c r="W89" s="214">
        <v>1</v>
      </c>
      <c r="X89" s="215"/>
      <c r="Y89" s="183">
        <f t="shared" si="22"/>
        <v>1</v>
      </c>
      <c r="Z89" s="77"/>
    </row>
    <row r="90" spans="7:26" x14ac:dyDescent="0.3">
      <c r="G90" s="23"/>
      <c r="H90" s="62">
        <f t="shared" si="20"/>
        <v>1</v>
      </c>
      <c r="I90" s="160"/>
      <c r="J90" s="161"/>
      <c r="K90" s="161"/>
      <c r="L90" s="161"/>
      <c r="M90" s="161"/>
      <c r="N90" s="161"/>
      <c r="O90" s="77">
        <f t="shared" si="21"/>
        <v>0</v>
      </c>
      <c r="P90" s="77"/>
      <c r="Q90" s="184"/>
      <c r="R90" s="208"/>
      <c r="S90" s="41" t="s">
        <v>197</v>
      </c>
      <c r="T90" s="42"/>
      <c r="U90" s="42">
        <v>1</v>
      </c>
      <c r="V90" s="42">
        <v>1</v>
      </c>
      <c r="W90" s="42">
        <v>1</v>
      </c>
      <c r="X90" s="209"/>
      <c r="Y90" s="183">
        <f t="shared" si="22"/>
        <v>0.5</v>
      </c>
      <c r="Z90" s="77"/>
    </row>
    <row r="91" spans="7:26" x14ac:dyDescent="0.3">
      <c r="G91" s="23"/>
      <c r="H91" s="62">
        <f t="shared" si="20"/>
        <v>1</v>
      </c>
      <c r="I91" s="160"/>
      <c r="J91" s="161"/>
      <c r="K91" s="161"/>
      <c r="L91" s="161"/>
      <c r="M91" s="161"/>
      <c r="N91" s="161"/>
      <c r="O91" s="77">
        <f t="shared" si="21"/>
        <v>0</v>
      </c>
      <c r="P91" s="77"/>
      <c r="Q91" s="184"/>
      <c r="R91" s="208"/>
      <c r="S91" s="295" t="s">
        <v>198</v>
      </c>
      <c r="T91" s="293"/>
      <c r="U91" s="293">
        <v>1</v>
      </c>
      <c r="V91" s="293">
        <v>1</v>
      </c>
      <c r="W91" s="293">
        <v>1</v>
      </c>
      <c r="X91" s="296">
        <v>1</v>
      </c>
      <c r="Y91" s="183">
        <f t="shared" si="22"/>
        <v>0.5</v>
      </c>
      <c r="Z91" s="77"/>
    </row>
    <row r="92" spans="7:26" x14ac:dyDescent="0.3">
      <c r="G92" s="23"/>
      <c r="H92" s="62">
        <f t="shared" si="20"/>
        <v>1</v>
      </c>
      <c r="I92" s="159"/>
      <c r="J92" s="161"/>
      <c r="K92" s="161"/>
      <c r="L92" s="161"/>
      <c r="M92" s="161"/>
      <c r="N92" s="161"/>
      <c r="O92" s="77">
        <f t="shared" si="21"/>
        <v>0</v>
      </c>
      <c r="P92" s="77"/>
      <c r="Q92" s="184"/>
      <c r="R92" s="208"/>
      <c r="S92" s="295" t="s">
        <v>305</v>
      </c>
      <c r="T92" s="293"/>
      <c r="U92" s="293">
        <v>1</v>
      </c>
      <c r="V92" s="293"/>
      <c r="W92" s="293"/>
      <c r="X92" s="217">
        <v>1</v>
      </c>
      <c r="Y92" s="183">
        <f t="shared" si="22"/>
        <v>0.5</v>
      </c>
      <c r="Z92" s="77"/>
    </row>
    <row r="93" spans="7:26" ht="15" thickBot="1" x14ac:dyDescent="0.35">
      <c r="G93" s="23"/>
      <c r="H93" s="62">
        <f t="shared" si="20"/>
        <v>0</v>
      </c>
      <c r="I93" s="160"/>
      <c r="J93" s="161"/>
      <c r="K93" s="161"/>
      <c r="L93" s="161"/>
      <c r="M93" s="161"/>
      <c r="N93" s="161"/>
      <c r="O93" s="77">
        <f t="shared" si="21"/>
        <v>0</v>
      </c>
      <c r="P93" s="77"/>
      <c r="Q93" s="184"/>
      <c r="R93" s="297"/>
      <c r="S93" s="298"/>
      <c r="T93" s="210"/>
      <c r="U93" s="210"/>
      <c r="V93" s="210"/>
      <c r="W93" s="210"/>
      <c r="X93" s="220"/>
      <c r="Y93" s="183">
        <f t="shared" si="22"/>
        <v>0</v>
      </c>
      <c r="Z93" s="77"/>
    </row>
    <row r="94" spans="7:26" x14ac:dyDescent="0.3">
      <c r="G94" s="23"/>
      <c r="H94" s="62">
        <f t="shared" si="20"/>
        <v>0</v>
      </c>
      <c r="I94" s="160"/>
      <c r="J94" s="161"/>
      <c r="K94" s="161"/>
      <c r="L94" s="161"/>
      <c r="M94" s="161"/>
      <c r="N94" s="161"/>
      <c r="O94" s="77">
        <f t="shared" si="21"/>
        <v>0</v>
      </c>
      <c r="P94" s="77"/>
      <c r="Q94" s="57"/>
      <c r="R94" s="41"/>
      <c r="S94" s="41"/>
      <c r="T94" s="42"/>
      <c r="U94" s="42"/>
      <c r="V94" s="42"/>
      <c r="W94" s="42"/>
      <c r="X94" s="43"/>
      <c r="Y94" s="77">
        <f t="shared" si="22"/>
        <v>0</v>
      </c>
      <c r="Z94" s="77"/>
    </row>
    <row r="95" spans="7:26" x14ac:dyDescent="0.3">
      <c r="G95" s="23"/>
      <c r="H95" s="62">
        <f t="shared" si="20"/>
        <v>2</v>
      </c>
      <c r="I95" s="160"/>
      <c r="J95" s="161"/>
      <c r="K95" s="161"/>
      <c r="L95" s="161"/>
      <c r="M95" s="161"/>
      <c r="N95" s="161"/>
      <c r="O95" s="77">
        <f t="shared" si="21"/>
        <v>0</v>
      </c>
      <c r="P95" s="77"/>
      <c r="Q95" s="57"/>
      <c r="R95" s="41" t="s">
        <v>302</v>
      </c>
      <c r="S95" s="41" t="s">
        <v>199</v>
      </c>
      <c r="T95" s="42">
        <v>3</v>
      </c>
      <c r="U95" s="42">
        <v>2</v>
      </c>
      <c r="V95" s="42"/>
      <c r="W95" s="42"/>
      <c r="X95" s="43"/>
      <c r="Y95" s="77">
        <f t="shared" si="22"/>
        <v>2.5</v>
      </c>
      <c r="Z95" s="77"/>
    </row>
    <row r="96" spans="7:26" x14ac:dyDescent="0.3">
      <c r="G96" s="23"/>
      <c r="H96" s="62">
        <f t="shared" si="20"/>
        <v>0</v>
      </c>
      <c r="I96" s="160"/>
      <c r="J96" s="161"/>
      <c r="K96" s="161"/>
      <c r="L96" s="161"/>
      <c r="M96" s="161"/>
      <c r="N96" s="161"/>
      <c r="O96" s="77">
        <f t="shared" si="21"/>
        <v>0</v>
      </c>
      <c r="P96" s="77"/>
      <c r="Q96" s="57"/>
      <c r="R96" s="41"/>
      <c r="S96" s="41"/>
      <c r="T96" s="42"/>
      <c r="U96" s="42"/>
      <c r="V96" s="42"/>
      <c r="W96" s="42"/>
      <c r="X96" s="43"/>
      <c r="Y96" s="77">
        <f t="shared" si="22"/>
        <v>0</v>
      </c>
      <c r="Z96" s="77"/>
    </row>
    <row r="97" spans="7:26" x14ac:dyDescent="0.3">
      <c r="G97" s="23"/>
      <c r="H97" s="62">
        <f t="shared" si="20"/>
        <v>1</v>
      </c>
      <c r="I97" s="160"/>
      <c r="J97" s="161"/>
      <c r="K97" s="161"/>
      <c r="L97" s="161"/>
      <c r="M97" s="161"/>
      <c r="N97" s="161"/>
      <c r="O97" s="77">
        <f t="shared" si="21"/>
        <v>0</v>
      </c>
      <c r="P97" s="77"/>
      <c r="Q97" s="57"/>
      <c r="R97" s="160" t="s">
        <v>261</v>
      </c>
      <c r="S97" s="160" t="s">
        <v>262</v>
      </c>
      <c r="T97" s="161"/>
      <c r="U97" s="161">
        <v>1</v>
      </c>
      <c r="V97" s="161">
        <v>1</v>
      </c>
      <c r="W97" s="161">
        <v>1</v>
      </c>
      <c r="X97" s="157"/>
      <c r="Y97" s="77">
        <f t="shared" si="22"/>
        <v>0.5</v>
      </c>
      <c r="Z97" s="77"/>
    </row>
    <row r="98" spans="7:26" x14ac:dyDescent="0.3">
      <c r="G98" s="23"/>
      <c r="H98" s="62">
        <f t="shared" si="20"/>
        <v>0</v>
      </c>
      <c r="I98" s="160"/>
      <c r="J98" s="161"/>
      <c r="K98" s="161"/>
      <c r="L98" s="161"/>
      <c r="M98" s="161"/>
      <c r="N98" s="161"/>
      <c r="O98" s="77">
        <f t="shared" si="21"/>
        <v>0</v>
      </c>
      <c r="P98" s="77"/>
      <c r="Q98" s="57"/>
      <c r="R98" s="160"/>
      <c r="S98" s="160"/>
      <c r="T98" s="161"/>
      <c r="U98" s="161"/>
      <c r="V98" s="161"/>
      <c r="W98" s="161"/>
      <c r="X98" s="157"/>
      <c r="Y98" s="77">
        <f t="shared" si="22"/>
        <v>0</v>
      </c>
      <c r="Z98" s="77"/>
    </row>
    <row r="99" spans="7:26" x14ac:dyDescent="0.3">
      <c r="G99" s="23"/>
      <c r="H99" s="62">
        <f t="shared" si="20"/>
        <v>0</v>
      </c>
      <c r="I99" s="160"/>
      <c r="J99" s="161"/>
      <c r="K99" s="161"/>
      <c r="L99" s="161"/>
      <c r="M99" s="161"/>
      <c r="N99" s="161"/>
      <c r="O99" s="77">
        <f t="shared" si="21"/>
        <v>0</v>
      </c>
      <c r="P99" s="77"/>
      <c r="Q99" s="57"/>
      <c r="R99" s="160"/>
      <c r="S99" s="160"/>
      <c r="T99" s="161"/>
      <c r="U99" s="161"/>
      <c r="V99" s="161"/>
      <c r="W99" s="161"/>
      <c r="X99" s="157"/>
      <c r="Y99" s="77">
        <f t="shared" si="22"/>
        <v>0</v>
      </c>
      <c r="Z99" s="77"/>
    </row>
    <row r="100" spans="7:26" x14ac:dyDescent="0.3">
      <c r="G100" s="23"/>
      <c r="H100" s="62">
        <f t="shared" si="20"/>
        <v>0</v>
      </c>
      <c r="I100" s="160"/>
      <c r="J100" s="161"/>
      <c r="K100" s="161"/>
      <c r="L100" s="161"/>
      <c r="M100" s="161"/>
      <c r="N100" s="161"/>
      <c r="O100" s="77">
        <f t="shared" si="21"/>
        <v>0</v>
      </c>
      <c r="P100" s="77"/>
      <c r="Q100" s="57"/>
      <c r="R100" s="160"/>
      <c r="S100" s="160"/>
      <c r="T100" s="161"/>
      <c r="U100" s="161"/>
      <c r="V100" s="161"/>
      <c r="W100" s="161"/>
      <c r="X100" s="157"/>
      <c r="Y100" s="77">
        <f t="shared" si="22"/>
        <v>0</v>
      </c>
      <c r="Z100" s="77"/>
    </row>
    <row r="101" spans="7:26" x14ac:dyDescent="0.3">
      <c r="G101" s="23"/>
      <c r="H101" s="62">
        <f t="shared" si="20"/>
        <v>0</v>
      </c>
      <c r="I101" s="160"/>
      <c r="J101" s="161"/>
      <c r="K101" s="161"/>
      <c r="L101" s="161"/>
      <c r="M101" s="161"/>
      <c r="N101" s="161"/>
      <c r="O101" s="77">
        <f t="shared" si="21"/>
        <v>0</v>
      </c>
      <c r="P101" s="77"/>
      <c r="Q101" s="57"/>
      <c r="R101" s="160"/>
      <c r="S101" s="160"/>
      <c r="T101" s="161"/>
      <c r="U101" s="161"/>
      <c r="V101" s="161"/>
      <c r="W101" s="161"/>
      <c r="X101" s="157"/>
      <c r="Y101" s="77">
        <f t="shared" si="22"/>
        <v>0</v>
      </c>
      <c r="Z101" s="77"/>
    </row>
    <row r="102" spans="7:26" ht="15" thickBot="1" x14ac:dyDescent="0.35">
      <c r="G102" s="23"/>
      <c r="H102" s="62">
        <f t="shared" si="20"/>
        <v>0</v>
      </c>
      <c r="I102" s="38"/>
      <c r="J102" s="18"/>
      <c r="K102" s="18"/>
      <c r="L102" s="18"/>
      <c r="M102" s="18"/>
      <c r="N102" s="18"/>
      <c r="O102" s="77">
        <f t="shared" si="21"/>
        <v>0</v>
      </c>
      <c r="P102" s="77"/>
      <c r="Q102" s="58"/>
      <c r="R102" s="38"/>
      <c r="S102" s="38"/>
      <c r="T102" s="18"/>
      <c r="U102" s="18"/>
      <c r="V102" s="18"/>
      <c r="W102" s="18"/>
      <c r="X102" s="163"/>
      <c r="Y102" s="77">
        <f t="shared" si="22"/>
        <v>0</v>
      </c>
      <c r="Z102" s="77"/>
    </row>
    <row r="103" spans="7:26" ht="15" thickBot="1" x14ac:dyDescent="0.35">
      <c r="G103" s="53" t="s">
        <v>105</v>
      </c>
      <c r="H103" s="61" t="s">
        <v>13</v>
      </c>
      <c r="I103" s="47" t="s">
        <v>46</v>
      </c>
      <c r="J103" s="48" t="s">
        <v>14</v>
      </c>
      <c r="K103" s="49" t="s">
        <v>15</v>
      </c>
      <c r="L103" s="49" t="s">
        <v>51</v>
      </c>
      <c r="M103" s="49" t="s">
        <v>52</v>
      </c>
      <c r="N103" s="49" t="s">
        <v>53</v>
      </c>
      <c r="O103" s="76" t="s">
        <v>38</v>
      </c>
      <c r="P103" s="76" t="s">
        <v>59</v>
      </c>
      <c r="Q103" s="56"/>
      <c r="R103" s="47" t="s">
        <v>63</v>
      </c>
      <c r="S103" s="47" t="s">
        <v>46</v>
      </c>
      <c r="T103" s="48" t="s">
        <v>14</v>
      </c>
      <c r="U103" s="49" t="s">
        <v>15</v>
      </c>
      <c r="V103" s="49" t="s">
        <v>51</v>
      </c>
      <c r="W103" s="49" t="s">
        <v>52</v>
      </c>
      <c r="X103" s="49" t="s">
        <v>53</v>
      </c>
      <c r="Y103" s="76" t="s">
        <v>38</v>
      </c>
      <c r="Z103" s="76" t="s">
        <v>59</v>
      </c>
    </row>
    <row r="104" spans="7:26" ht="15" thickBot="1" x14ac:dyDescent="0.35">
      <c r="G104" s="22" t="s">
        <v>20</v>
      </c>
      <c r="H104" s="89" t="s">
        <v>50</v>
      </c>
      <c r="I104" s="90" t="s">
        <v>131</v>
      </c>
      <c r="J104" s="91"/>
      <c r="K104" s="91"/>
      <c r="L104" s="91">
        <v>1</v>
      </c>
      <c r="M104" s="91">
        <v>1</v>
      </c>
      <c r="N104" s="92"/>
      <c r="O104" s="93"/>
      <c r="P104" s="93"/>
      <c r="Q104" s="59"/>
      <c r="R104" s="90"/>
      <c r="S104" s="90"/>
      <c r="T104" s="91"/>
      <c r="U104" s="91"/>
      <c r="V104" s="91"/>
      <c r="W104" s="91"/>
      <c r="X104" s="92"/>
      <c r="Y104" s="93"/>
      <c r="Z104" s="93"/>
    </row>
    <row r="105" spans="7:26" ht="15" thickBot="1" x14ac:dyDescent="0.35">
      <c r="G105" s="54" t="s">
        <v>55</v>
      </c>
      <c r="H105" s="94" t="s">
        <v>50</v>
      </c>
      <c r="I105" s="95" t="s">
        <v>132</v>
      </c>
      <c r="J105" s="96"/>
      <c r="K105" s="96"/>
      <c r="L105" s="96">
        <v>2</v>
      </c>
      <c r="M105" s="96">
        <v>2</v>
      </c>
      <c r="N105" s="97"/>
      <c r="O105" s="98"/>
      <c r="P105" s="98"/>
      <c r="Q105" s="99"/>
      <c r="R105" s="205"/>
      <c r="S105" s="95"/>
      <c r="T105" s="96"/>
      <c r="U105" s="96"/>
      <c r="V105" s="96"/>
      <c r="W105" s="96"/>
      <c r="X105" s="97"/>
      <c r="Y105" s="98"/>
      <c r="Z105" s="98"/>
    </row>
    <row r="106" spans="7:26" x14ac:dyDescent="0.3">
      <c r="G106" s="54">
        <f>SUM(H106:H121)</f>
        <v>12</v>
      </c>
      <c r="H106" s="62">
        <f>MAX(K106:N106)+MAX(U106:X106)</f>
        <v>3</v>
      </c>
      <c r="I106" s="159" t="s">
        <v>72</v>
      </c>
      <c r="J106" s="157"/>
      <c r="K106" s="157"/>
      <c r="L106" s="157"/>
      <c r="M106" s="157"/>
      <c r="N106" s="157">
        <v>1</v>
      </c>
      <c r="O106" s="84">
        <f>(J106+K106)*$Y$3</f>
        <v>0</v>
      </c>
      <c r="P106" s="84"/>
      <c r="Q106" s="57"/>
      <c r="R106" s="287" t="s">
        <v>155</v>
      </c>
      <c r="S106" s="218" t="s">
        <v>208</v>
      </c>
      <c r="T106" s="45"/>
      <c r="U106" s="45"/>
      <c r="V106" s="45">
        <v>2</v>
      </c>
      <c r="W106" s="45">
        <v>2</v>
      </c>
      <c r="X106" s="88"/>
      <c r="Y106" s="84">
        <f>(T106+U106)*$Y$3</f>
        <v>0</v>
      </c>
      <c r="Z106" s="84"/>
    </row>
    <row r="107" spans="7:26" x14ac:dyDescent="0.3">
      <c r="G107" s="23"/>
      <c r="H107" s="62">
        <f t="shared" ref="H107:H121" si="23">MAX(K107:N107)+MAX(U107:X107)</f>
        <v>0</v>
      </c>
      <c r="I107" s="160"/>
      <c r="J107" s="161"/>
      <c r="K107" s="161"/>
      <c r="L107" s="161"/>
      <c r="M107" s="161"/>
      <c r="N107" s="161"/>
      <c r="O107" s="77">
        <f t="shared" ref="O107:O121" si="24">(J107+K107)*$Y$3</f>
        <v>0</v>
      </c>
      <c r="P107" s="77"/>
      <c r="Q107" s="57"/>
      <c r="R107" s="128"/>
      <c r="S107" s="42"/>
      <c r="T107" s="42"/>
      <c r="U107" s="42"/>
      <c r="V107" s="42"/>
      <c r="W107" s="42"/>
      <c r="X107" s="43"/>
      <c r="Y107" s="77">
        <f t="shared" ref="Y107:Y121" si="25">(T107+U107)*$Y$3</f>
        <v>0</v>
      </c>
      <c r="Z107" s="77"/>
    </row>
    <row r="108" spans="7:26" x14ac:dyDescent="0.3">
      <c r="G108" s="23"/>
      <c r="H108" s="62">
        <f t="shared" si="23"/>
        <v>1</v>
      </c>
      <c r="I108" s="160"/>
      <c r="J108" s="161"/>
      <c r="K108" s="161"/>
      <c r="L108" s="161"/>
      <c r="M108" s="161"/>
      <c r="N108" s="161"/>
      <c r="O108" s="77">
        <f t="shared" si="24"/>
        <v>0</v>
      </c>
      <c r="P108" s="77"/>
      <c r="Q108" s="57"/>
      <c r="R108" s="128" t="s">
        <v>294</v>
      </c>
      <c r="S108" s="42" t="s">
        <v>118</v>
      </c>
      <c r="T108" s="42"/>
      <c r="U108" s="42"/>
      <c r="V108" s="42">
        <v>1</v>
      </c>
      <c r="W108" s="42">
        <v>1</v>
      </c>
      <c r="X108" s="43"/>
      <c r="Y108" s="77">
        <f t="shared" si="25"/>
        <v>0</v>
      </c>
      <c r="Z108" s="77"/>
    </row>
    <row r="109" spans="7:26" x14ac:dyDescent="0.3">
      <c r="G109" s="23"/>
      <c r="H109" s="62">
        <f t="shared" si="23"/>
        <v>1</v>
      </c>
      <c r="I109" s="160"/>
      <c r="J109" s="161"/>
      <c r="K109" s="161"/>
      <c r="L109" s="161"/>
      <c r="M109" s="161"/>
      <c r="N109" s="161"/>
      <c r="O109" s="77">
        <f t="shared" si="24"/>
        <v>0</v>
      </c>
      <c r="P109" s="77"/>
      <c r="Q109" s="57"/>
      <c r="R109" s="128" t="s">
        <v>202</v>
      </c>
      <c r="S109" s="42" t="s">
        <v>118</v>
      </c>
      <c r="T109" s="42"/>
      <c r="U109" s="42"/>
      <c r="V109" s="42">
        <v>1</v>
      </c>
      <c r="W109" s="42">
        <v>1</v>
      </c>
      <c r="X109" s="43"/>
      <c r="Y109" s="77">
        <f t="shared" si="25"/>
        <v>0</v>
      </c>
      <c r="Z109" s="77"/>
    </row>
    <row r="110" spans="7:26" x14ac:dyDescent="0.3">
      <c r="G110" s="23"/>
      <c r="H110" s="62">
        <f t="shared" si="23"/>
        <v>1</v>
      </c>
      <c r="I110" s="160"/>
      <c r="J110" s="161"/>
      <c r="K110" s="161"/>
      <c r="L110" s="161"/>
      <c r="M110" s="161"/>
      <c r="N110" s="161"/>
      <c r="O110" s="77">
        <f t="shared" si="24"/>
        <v>0</v>
      </c>
      <c r="P110" s="77"/>
      <c r="Q110" s="57"/>
      <c r="R110" s="128" t="s">
        <v>203</v>
      </c>
      <c r="S110" s="42" t="s">
        <v>118</v>
      </c>
      <c r="T110" s="42"/>
      <c r="U110" s="42"/>
      <c r="V110" s="42">
        <v>1</v>
      </c>
      <c r="W110" s="42">
        <v>1</v>
      </c>
      <c r="X110" s="43"/>
      <c r="Y110" s="77">
        <f t="shared" si="25"/>
        <v>0</v>
      </c>
      <c r="Z110" s="77"/>
    </row>
    <row r="111" spans="7:26" x14ac:dyDescent="0.3">
      <c r="G111" s="23"/>
      <c r="H111" s="62">
        <f t="shared" si="23"/>
        <v>0</v>
      </c>
      <c r="I111" s="159"/>
      <c r="J111" s="161"/>
      <c r="K111" s="161"/>
      <c r="L111" s="161"/>
      <c r="M111" s="161"/>
      <c r="N111" s="161"/>
      <c r="O111" s="77">
        <f t="shared" si="24"/>
        <v>0</v>
      </c>
      <c r="P111" s="77"/>
      <c r="Q111" s="57"/>
      <c r="R111" s="128"/>
      <c r="S111" s="42"/>
      <c r="T111" s="42"/>
      <c r="U111" s="42"/>
      <c r="V111" s="42"/>
      <c r="W111" s="42"/>
      <c r="X111" s="43"/>
      <c r="Y111" s="77">
        <f t="shared" si="25"/>
        <v>0</v>
      </c>
      <c r="Z111" s="77"/>
    </row>
    <row r="112" spans="7:26" x14ac:dyDescent="0.3">
      <c r="G112" s="23"/>
      <c r="H112" s="62">
        <f t="shared" si="23"/>
        <v>0</v>
      </c>
      <c r="I112" s="160"/>
      <c r="J112" s="161"/>
      <c r="K112" s="161"/>
      <c r="L112" s="161"/>
      <c r="M112" s="161"/>
      <c r="N112" s="161"/>
      <c r="O112" s="77">
        <f t="shared" si="24"/>
        <v>0</v>
      </c>
      <c r="P112" s="77"/>
      <c r="Q112" s="57"/>
      <c r="R112" s="128"/>
      <c r="S112" s="42"/>
      <c r="T112" s="45"/>
      <c r="U112" s="45"/>
      <c r="V112" s="45"/>
      <c r="W112" s="45"/>
      <c r="X112" s="43"/>
      <c r="Y112" s="77">
        <f t="shared" si="25"/>
        <v>0</v>
      </c>
      <c r="Z112" s="77"/>
    </row>
    <row r="113" spans="7:26" x14ac:dyDescent="0.3">
      <c r="G113" s="23"/>
      <c r="H113" s="62">
        <f>MAX(K113:N113)+MAX(X113:X113)</f>
        <v>0</v>
      </c>
      <c r="I113" s="160"/>
      <c r="J113" s="161"/>
      <c r="K113" s="161"/>
      <c r="L113" s="161"/>
      <c r="M113" s="161"/>
      <c r="N113" s="161"/>
      <c r="O113" s="77">
        <f t="shared" si="24"/>
        <v>0</v>
      </c>
      <c r="P113" s="77"/>
      <c r="Q113" s="57"/>
      <c r="R113" s="128" t="s">
        <v>204</v>
      </c>
      <c r="S113" s="42" t="s">
        <v>207</v>
      </c>
      <c r="T113" s="42"/>
      <c r="U113" s="42"/>
      <c r="V113" s="42"/>
      <c r="W113" s="42">
        <v>1</v>
      </c>
      <c r="X113" s="43"/>
      <c r="Y113" s="77">
        <f t="shared" si="25"/>
        <v>0</v>
      </c>
      <c r="Z113" s="77"/>
    </row>
    <row r="114" spans="7:26" x14ac:dyDescent="0.3">
      <c r="G114" s="23"/>
      <c r="H114" s="62">
        <f t="shared" si="23"/>
        <v>0</v>
      </c>
      <c r="I114" s="160"/>
      <c r="J114" s="161"/>
      <c r="K114" s="161"/>
      <c r="L114" s="161"/>
      <c r="M114" s="161"/>
      <c r="N114" s="161"/>
      <c r="O114" s="77">
        <f t="shared" si="24"/>
        <v>0</v>
      </c>
      <c r="P114" s="77"/>
      <c r="Q114" s="57"/>
      <c r="R114" s="288" t="s">
        <v>200</v>
      </c>
      <c r="S114" s="286" t="s">
        <v>206</v>
      </c>
      <c r="X114" s="43"/>
      <c r="Y114" s="77">
        <f t="shared" si="25"/>
        <v>0</v>
      </c>
      <c r="Z114" s="77"/>
    </row>
    <row r="115" spans="7:26" x14ac:dyDescent="0.3">
      <c r="G115" s="23"/>
      <c r="H115" s="62">
        <f t="shared" si="23"/>
        <v>0</v>
      </c>
      <c r="I115" s="160"/>
      <c r="J115" s="161"/>
      <c r="K115" s="161"/>
      <c r="L115" s="161"/>
      <c r="M115" s="161"/>
      <c r="N115" s="161"/>
      <c r="O115" s="77">
        <f t="shared" si="24"/>
        <v>0</v>
      </c>
      <c r="P115" s="77"/>
      <c r="Q115" s="57"/>
      <c r="R115" s="128" t="s">
        <v>201</v>
      </c>
      <c r="S115" s="42" t="s">
        <v>206</v>
      </c>
      <c r="T115" s="42"/>
      <c r="U115" s="42"/>
      <c r="V115" s="42"/>
      <c r="W115" s="42"/>
      <c r="X115" s="43"/>
      <c r="Y115" s="77">
        <f t="shared" si="25"/>
        <v>0</v>
      </c>
      <c r="Z115" s="77"/>
    </row>
    <row r="116" spans="7:26" x14ac:dyDescent="0.3">
      <c r="G116" s="23"/>
      <c r="H116" s="62">
        <f t="shared" si="23"/>
        <v>0</v>
      </c>
      <c r="I116" s="160"/>
      <c r="J116" s="161"/>
      <c r="K116" s="161"/>
      <c r="L116" s="161"/>
      <c r="M116" s="161"/>
      <c r="N116" s="161"/>
      <c r="O116" s="77">
        <f t="shared" si="24"/>
        <v>0</v>
      </c>
      <c r="P116" s="77"/>
      <c r="Q116" s="57"/>
      <c r="R116" s="13"/>
      <c r="T116" s="161"/>
      <c r="U116" s="161"/>
      <c r="V116" s="161"/>
      <c r="W116" s="161"/>
      <c r="X116" s="157"/>
      <c r="Y116" s="77">
        <f t="shared" si="25"/>
        <v>0</v>
      </c>
      <c r="Z116" s="77"/>
    </row>
    <row r="117" spans="7:26" x14ac:dyDescent="0.3">
      <c r="G117" s="23"/>
      <c r="H117" s="62">
        <f t="shared" si="23"/>
        <v>0</v>
      </c>
      <c r="I117" s="160"/>
      <c r="J117" s="161"/>
      <c r="K117" s="161"/>
      <c r="L117" s="161"/>
      <c r="M117" s="161"/>
      <c r="N117" s="161"/>
      <c r="O117" s="77">
        <f t="shared" si="24"/>
        <v>0</v>
      </c>
      <c r="P117" s="77"/>
      <c r="Q117" s="57"/>
      <c r="R117" s="13"/>
      <c r="T117" s="161"/>
      <c r="U117" s="161"/>
      <c r="V117" s="161"/>
      <c r="W117" s="161"/>
      <c r="X117" s="157"/>
      <c r="Y117" s="77">
        <f t="shared" si="25"/>
        <v>0</v>
      </c>
      <c r="Z117" s="77"/>
    </row>
    <row r="118" spans="7:26" x14ac:dyDescent="0.3">
      <c r="G118" s="23"/>
      <c r="H118" s="62">
        <f t="shared" si="23"/>
        <v>2</v>
      </c>
      <c r="I118" s="160"/>
      <c r="J118" s="161"/>
      <c r="K118" s="161"/>
      <c r="L118" s="161"/>
      <c r="M118" s="161"/>
      <c r="N118" s="161"/>
      <c r="O118" s="77">
        <f t="shared" si="24"/>
        <v>0</v>
      </c>
      <c r="P118" s="77"/>
      <c r="Q118" s="57"/>
      <c r="R118" s="128" t="s">
        <v>205</v>
      </c>
      <c r="S118" s="42" t="s">
        <v>239</v>
      </c>
      <c r="T118" s="42"/>
      <c r="U118" s="42">
        <v>2</v>
      </c>
      <c r="V118" s="42">
        <v>1</v>
      </c>
      <c r="W118" s="42">
        <v>1</v>
      </c>
      <c r="X118" s="157"/>
      <c r="Y118" s="77">
        <f t="shared" si="25"/>
        <v>1</v>
      </c>
      <c r="Z118" s="77"/>
    </row>
    <row r="119" spans="7:26" x14ac:dyDescent="0.3">
      <c r="G119" s="23"/>
      <c r="H119" s="62">
        <f t="shared" si="23"/>
        <v>1</v>
      </c>
      <c r="I119" s="160"/>
      <c r="J119" s="161"/>
      <c r="K119" s="161"/>
      <c r="L119" s="161"/>
      <c r="M119" s="161"/>
      <c r="N119" s="161"/>
      <c r="O119" s="77">
        <f t="shared" si="24"/>
        <v>0</v>
      </c>
      <c r="P119" s="77"/>
      <c r="Q119" s="57"/>
      <c r="R119" s="13" t="s">
        <v>298</v>
      </c>
      <c r="S119" s="147" t="s">
        <v>299</v>
      </c>
      <c r="U119" s="147">
        <v>1</v>
      </c>
      <c r="V119" s="42"/>
      <c r="W119" s="42"/>
      <c r="X119" s="157"/>
      <c r="Y119" s="77">
        <f t="shared" si="25"/>
        <v>0.5</v>
      </c>
      <c r="Z119" s="77"/>
    </row>
    <row r="120" spans="7:26" x14ac:dyDescent="0.3">
      <c r="G120" s="23"/>
      <c r="H120" s="62">
        <f t="shared" si="23"/>
        <v>2</v>
      </c>
      <c r="I120" s="160"/>
      <c r="J120" s="161"/>
      <c r="K120" s="161"/>
      <c r="L120" s="161"/>
      <c r="M120" s="161"/>
      <c r="N120" s="161"/>
      <c r="O120" s="77">
        <f t="shared" si="24"/>
        <v>0</v>
      </c>
      <c r="P120" s="77"/>
      <c r="Q120" s="57"/>
      <c r="R120" s="23" t="s">
        <v>145</v>
      </c>
      <c r="S120" s="161" t="s">
        <v>209</v>
      </c>
      <c r="T120" s="161">
        <v>1</v>
      </c>
      <c r="U120" s="161">
        <v>2</v>
      </c>
      <c r="V120" s="161"/>
      <c r="W120" s="161"/>
      <c r="X120" s="157"/>
      <c r="Y120" s="77">
        <f t="shared" si="25"/>
        <v>1.5</v>
      </c>
      <c r="Z120" s="77"/>
    </row>
    <row r="121" spans="7:26" ht="15" thickBot="1" x14ac:dyDescent="0.35">
      <c r="G121" s="23"/>
      <c r="H121" s="62">
        <f t="shared" si="23"/>
        <v>1</v>
      </c>
      <c r="I121" s="38"/>
      <c r="J121" s="18"/>
      <c r="K121" s="18"/>
      <c r="L121" s="18"/>
      <c r="M121" s="18"/>
      <c r="N121" s="18"/>
      <c r="O121" s="77">
        <f t="shared" si="24"/>
        <v>0</v>
      </c>
      <c r="P121" s="77"/>
      <c r="Q121" s="58"/>
      <c r="R121" s="131" t="s">
        <v>292</v>
      </c>
      <c r="S121" s="161" t="s">
        <v>293</v>
      </c>
      <c r="T121" s="15"/>
      <c r="U121" s="15">
        <v>1</v>
      </c>
      <c r="V121" s="18"/>
      <c r="W121" s="18"/>
      <c r="X121" s="163"/>
      <c r="Y121" s="77">
        <f t="shared" si="25"/>
        <v>0.5</v>
      </c>
      <c r="Z121" s="77"/>
    </row>
    <row r="122" spans="7:26" ht="15" thickBot="1" x14ac:dyDescent="0.35">
      <c r="G122" s="53" t="s">
        <v>106</v>
      </c>
      <c r="H122" s="61" t="s">
        <v>13</v>
      </c>
      <c r="I122" s="47" t="s">
        <v>46</v>
      </c>
      <c r="J122" s="48" t="s">
        <v>14</v>
      </c>
      <c r="K122" s="49" t="s">
        <v>15</v>
      </c>
      <c r="L122" s="49" t="s">
        <v>51</v>
      </c>
      <c r="M122" s="49" t="s">
        <v>52</v>
      </c>
      <c r="N122" s="49" t="s">
        <v>53</v>
      </c>
      <c r="O122" s="76" t="s">
        <v>38</v>
      </c>
      <c r="P122" s="76" t="s">
        <v>59</v>
      </c>
      <c r="Q122" s="56"/>
      <c r="R122" s="47" t="s">
        <v>63</v>
      </c>
      <c r="S122" s="47" t="s">
        <v>46</v>
      </c>
      <c r="T122" s="48" t="s">
        <v>14</v>
      </c>
      <c r="U122" s="49" t="s">
        <v>15</v>
      </c>
      <c r="V122" s="49" t="s">
        <v>51</v>
      </c>
      <c r="W122" s="49" t="s">
        <v>52</v>
      </c>
      <c r="X122" s="49" t="s">
        <v>53</v>
      </c>
      <c r="Y122" s="76" t="s">
        <v>38</v>
      </c>
      <c r="Z122" s="76" t="s">
        <v>59</v>
      </c>
    </row>
    <row r="123" spans="7:26" ht="15" thickBot="1" x14ac:dyDescent="0.35">
      <c r="G123" s="10" t="s">
        <v>20</v>
      </c>
      <c r="H123" s="89" t="s">
        <v>50</v>
      </c>
      <c r="I123" s="90" t="s">
        <v>131</v>
      </c>
      <c r="J123" s="91"/>
      <c r="K123" s="91"/>
      <c r="L123" s="91">
        <v>1</v>
      </c>
      <c r="M123" s="91">
        <v>1</v>
      </c>
      <c r="N123" s="92"/>
      <c r="O123" s="93"/>
      <c r="P123" s="93"/>
      <c r="Q123" s="59"/>
      <c r="R123" s="90"/>
      <c r="S123" s="90" t="s">
        <v>132</v>
      </c>
      <c r="T123" s="91"/>
      <c r="U123" s="91"/>
      <c r="V123" s="91">
        <v>2</v>
      </c>
      <c r="W123" s="91">
        <v>2</v>
      </c>
      <c r="X123" s="92"/>
      <c r="Y123" s="93"/>
      <c r="Z123" s="93"/>
    </row>
    <row r="124" spans="7:26" x14ac:dyDescent="0.3">
      <c r="G124" s="54" t="s">
        <v>55</v>
      </c>
      <c r="H124" s="94" t="s">
        <v>50</v>
      </c>
      <c r="I124" s="95" t="s">
        <v>132</v>
      </c>
      <c r="J124" s="96"/>
      <c r="K124" s="96"/>
      <c r="L124" s="96">
        <v>2</v>
      </c>
      <c r="M124" s="96">
        <v>2</v>
      </c>
      <c r="N124" s="97"/>
      <c r="O124" s="98"/>
      <c r="P124" s="98"/>
      <c r="Q124" s="99"/>
      <c r="R124" s="95"/>
      <c r="S124" s="95"/>
      <c r="T124" s="96"/>
      <c r="U124" s="96"/>
      <c r="V124" s="96"/>
      <c r="W124" s="96"/>
      <c r="X124" s="97"/>
      <c r="Y124" s="98"/>
      <c r="Z124" s="98"/>
    </row>
    <row r="125" spans="7:26" x14ac:dyDescent="0.3">
      <c r="G125" s="54">
        <f>SUM(H125:H146)</f>
        <v>17</v>
      </c>
      <c r="H125" s="62">
        <f>MAX(K125:N125)+MAX(U125:X125)</f>
        <v>4</v>
      </c>
      <c r="I125" s="159" t="s">
        <v>210</v>
      </c>
      <c r="J125" s="157"/>
      <c r="K125" s="157"/>
      <c r="L125" s="157">
        <v>1</v>
      </c>
      <c r="M125" s="157">
        <v>1</v>
      </c>
      <c r="N125" s="157">
        <v>1</v>
      </c>
      <c r="O125" s="84">
        <f>(J125+K125)*$Y$3</f>
        <v>0</v>
      </c>
      <c r="P125" s="84"/>
      <c r="Q125" s="57"/>
      <c r="R125" s="86" t="s">
        <v>137</v>
      </c>
      <c r="S125" s="86" t="s">
        <v>217</v>
      </c>
      <c r="T125" s="87"/>
      <c r="U125" s="87">
        <v>3</v>
      </c>
      <c r="V125" s="87">
        <v>2</v>
      </c>
      <c r="W125" s="87">
        <v>2</v>
      </c>
      <c r="X125" s="88"/>
      <c r="Y125" s="84">
        <f>(T125+U125)*$Y$3</f>
        <v>1.5</v>
      </c>
      <c r="Z125" s="84"/>
    </row>
    <row r="126" spans="7:26" x14ac:dyDescent="0.3">
      <c r="G126" s="23"/>
      <c r="H126" s="62">
        <f t="shared" ref="H126:H146" si="26">MAX(K126:N126)+MAX(U126:X126)</f>
        <v>2</v>
      </c>
      <c r="I126" s="160" t="s">
        <v>283</v>
      </c>
      <c r="J126" s="161"/>
      <c r="K126" s="161"/>
      <c r="L126" s="161"/>
      <c r="M126" s="161"/>
      <c r="N126" s="161">
        <v>2</v>
      </c>
      <c r="O126" s="77">
        <f t="shared" ref="O126:O146" si="27">(J126+K126)*$Y$3</f>
        <v>0</v>
      </c>
      <c r="P126" s="77"/>
      <c r="Q126" s="57"/>
      <c r="R126" s="41"/>
      <c r="S126" s="41"/>
      <c r="T126" s="42"/>
      <c r="U126" s="42"/>
      <c r="V126" s="42"/>
      <c r="W126" s="42"/>
      <c r="X126" s="43"/>
      <c r="Y126" s="77">
        <f t="shared" ref="Y126:Y146" si="28">(T126+U126)*$Y$3</f>
        <v>0</v>
      </c>
      <c r="Z126" s="77"/>
    </row>
    <row r="127" spans="7:26" ht="15" thickBot="1" x14ac:dyDescent="0.35">
      <c r="G127" s="23"/>
      <c r="H127" s="62">
        <f t="shared" si="26"/>
        <v>4</v>
      </c>
      <c r="I127" s="160" t="s">
        <v>284</v>
      </c>
      <c r="J127" s="161"/>
      <c r="K127" s="161"/>
      <c r="L127" s="161"/>
      <c r="M127" s="161"/>
      <c r="N127" s="161">
        <v>4</v>
      </c>
      <c r="O127" s="77">
        <f t="shared" si="27"/>
        <v>0</v>
      </c>
      <c r="P127" s="77"/>
      <c r="Q127" s="57"/>
      <c r="R127" s="41"/>
      <c r="S127" s="41"/>
      <c r="T127" s="42"/>
      <c r="U127" s="42"/>
      <c r="V127" s="42"/>
      <c r="W127" s="42"/>
      <c r="X127" s="43"/>
      <c r="Y127" s="77">
        <f t="shared" si="28"/>
        <v>0</v>
      </c>
      <c r="Z127" s="77"/>
    </row>
    <row r="128" spans="7:26" x14ac:dyDescent="0.3">
      <c r="G128" s="23"/>
      <c r="H128" s="62">
        <f t="shared" si="26"/>
        <v>1</v>
      </c>
      <c r="I128" s="160"/>
      <c r="J128" s="161"/>
      <c r="K128" s="161"/>
      <c r="L128" s="161"/>
      <c r="M128" s="161"/>
      <c r="N128" s="161"/>
      <c r="O128" s="77">
        <f t="shared" si="27"/>
        <v>0</v>
      </c>
      <c r="P128" s="77"/>
      <c r="Q128" s="57"/>
      <c r="R128" s="249" t="s">
        <v>211</v>
      </c>
      <c r="S128" s="247" t="s">
        <v>214</v>
      </c>
      <c r="T128" s="284"/>
      <c r="U128" s="284">
        <v>1</v>
      </c>
      <c r="V128" s="141"/>
      <c r="W128" s="141"/>
      <c r="X128" s="142"/>
      <c r="Y128" s="77">
        <f t="shared" si="28"/>
        <v>0.5</v>
      </c>
      <c r="Z128" s="77"/>
    </row>
    <row r="129" spans="7:26" x14ac:dyDescent="0.3">
      <c r="G129" s="23"/>
      <c r="H129" s="62">
        <f t="shared" si="26"/>
        <v>1</v>
      </c>
      <c r="I129" s="160"/>
      <c r="J129" s="161"/>
      <c r="K129" s="161"/>
      <c r="L129" s="161"/>
      <c r="M129" s="161"/>
      <c r="N129" s="161"/>
      <c r="O129" s="77">
        <f t="shared" si="27"/>
        <v>0</v>
      </c>
      <c r="P129" s="77"/>
      <c r="Q129" s="57"/>
      <c r="R129" s="224"/>
      <c r="S129" s="211" t="s">
        <v>154</v>
      </c>
      <c r="T129" s="219"/>
      <c r="U129" s="219">
        <v>1</v>
      </c>
      <c r="V129" s="143"/>
      <c r="W129" s="143"/>
      <c r="X129" s="144"/>
      <c r="Y129" s="77">
        <f>(T128+U128)*$Y$3</f>
        <v>0.5</v>
      </c>
      <c r="Z129" s="77"/>
    </row>
    <row r="130" spans="7:26" ht="15" thickBot="1" x14ac:dyDescent="0.35">
      <c r="G130" s="23"/>
      <c r="H130" s="62">
        <f t="shared" si="26"/>
        <v>1</v>
      </c>
      <c r="I130" s="160"/>
      <c r="J130" s="161"/>
      <c r="K130" s="161"/>
      <c r="L130" s="161"/>
      <c r="M130" s="161"/>
      <c r="N130" s="161"/>
      <c r="O130" s="77">
        <f t="shared" si="27"/>
        <v>0</v>
      </c>
      <c r="P130" s="77"/>
      <c r="Q130" s="57"/>
      <c r="R130" s="225"/>
      <c r="S130" s="222" t="s">
        <v>235</v>
      </c>
      <c r="T130" s="248"/>
      <c r="U130" s="248">
        <v>1</v>
      </c>
      <c r="V130" s="145"/>
      <c r="W130" s="145"/>
      <c r="X130" s="146"/>
      <c r="Y130" s="77">
        <f t="shared" si="28"/>
        <v>0.5</v>
      </c>
      <c r="Z130" s="77"/>
    </row>
    <row r="131" spans="7:26" ht="15" thickBot="1" x14ac:dyDescent="0.35">
      <c r="G131" s="23"/>
      <c r="H131" s="62">
        <f t="shared" si="26"/>
        <v>0</v>
      </c>
      <c r="I131" s="159"/>
      <c r="J131" s="161"/>
      <c r="K131" s="161"/>
      <c r="L131" s="161"/>
      <c r="M131" s="161"/>
      <c r="N131" s="161"/>
      <c r="O131" s="77">
        <f t="shared" si="27"/>
        <v>0</v>
      </c>
      <c r="P131" s="77"/>
      <c r="Q131" s="57"/>
      <c r="R131" s="41"/>
      <c r="S131" s="41"/>
      <c r="T131" s="42"/>
      <c r="U131" s="42"/>
      <c r="V131" s="42"/>
      <c r="W131" s="42"/>
      <c r="X131" s="43"/>
      <c r="Y131" s="77">
        <f t="shared" si="28"/>
        <v>0</v>
      </c>
      <c r="Z131" s="77"/>
    </row>
    <row r="132" spans="7:26" x14ac:dyDescent="0.3">
      <c r="G132" s="23"/>
      <c r="H132" s="62">
        <f t="shared" si="26"/>
        <v>0</v>
      </c>
      <c r="I132" s="160"/>
      <c r="J132" s="161"/>
      <c r="K132" s="161"/>
      <c r="L132" s="161"/>
      <c r="M132" s="161"/>
      <c r="N132" s="161"/>
      <c r="O132" s="77">
        <f t="shared" si="27"/>
        <v>0</v>
      </c>
      <c r="P132" s="77"/>
      <c r="Q132" s="57"/>
      <c r="R132" s="249" t="s">
        <v>151</v>
      </c>
      <c r="S132" s="247" t="s">
        <v>153</v>
      </c>
      <c r="T132" s="141">
        <v>2</v>
      </c>
      <c r="U132" s="141"/>
      <c r="V132" s="141"/>
      <c r="W132" s="141"/>
      <c r="X132" s="142"/>
      <c r="Y132" s="77">
        <f t="shared" si="28"/>
        <v>1</v>
      </c>
      <c r="Z132" s="77"/>
    </row>
    <row r="133" spans="7:26" x14ac:dyDescent="0.3">
      <c r="G133" s="23"/>
      <c r="H133" s="62">
        <f t="shared" si="26"/>
        <v>0</v>
      </c>
      <c r="I133" s="160"/>
      <c r="J133" s="161"/>
      <c r="K133" s="161"/>
      <c r="L133" s="161"/>
      <c r="M133" s="161"/>
      <c r="N133" s="161"/>
      <c r="O133" s="77">
        <f t="shared" si="27"/>
        <v>0</v>
      </c>
      <c r="P133" s="77"/>
      <c r="Q133" s="57"/>
      <c r="R133" s="250"/>
      <c r="S133" s="211" t="s">
        <v>222</v>
      </c>
      <c r="T133" s="143">
        <v>2</v>
      </c>
      <c r="U133" s="143"/>
      <c r="V133" s="143"/>
      <c r="W133" s="143"/>
      <c r="X133" s="144"/>
      <c r="Y133" s="77">
        <f t="shared" si="28"/>
        <v>1</v>
      </c>
      <c r="Z133" s="77">
        <v>2</v>
      </c>
    </row>
    <row r="134" spans="7:26" ht="15" thickBot="1" x14ac:dyDescent="0.35">
      <c r="G134" s="23"/>
      <c r="H134" s="62">
        <f t="shared" si="26"/>
        <v>1</v>
      </c>
      <c r="I134" s="160"/>
      <c r="J134" s="161"/>
      <c r="K134" s="161"/>
      <c r="L134" s="161"/>
      <c r="M134" s="161"/>
      <c r="N134" s="161"/>
      <c r="O134" s="77">
        <f t="shared" si="27"/>
        <v>0</v>
      </c>
      <c r="P134" s="77"/>
      <c r="Q134" s="57"/>
      <c r="R134" s="225"/>
      <c r="S134" s="222" t="s">
        <v>214</v>
      </c>
      <c r="T134" s="248"/>
      <c r="U134" s="248">
        <v>1</v>
      </c>
      <c r="V134" s="248"/>
      <c r="W134" s="248"/>
      <c r="X134" s="146"/>
      <c r="Y134" s="77">
        <f t="shared" si="28"/>
        <v>0.5</v>
      </c>
      <c r="Z134" s="77"/>
    </row>
    <row r="135" spans="7:26" ht="15" thickBot="1" x14ac:dyDescent="0.35">
      <c r="G135" s="23"/>
      <c r="H135" s="62">
        <f t="shared" si="26"/>
        <v>0</v>
      </c>
      <c r="I135" s="160"/>
      <c r="J135" s="161"/>
      <c r="K135" s="161"/>
      <c r="L135" s="161"/>
      <c r="M135" s="161"/>
      <c r="N135" s="161"/>
      <c r="O135" s="77">
        <f t="shared" si="27"/>
        <v>0</v>
      </c>
      <c r="P135" s="77"/>
      <c r="Q135" s="57"/>
      <c r="R135" s="208"/>
      <c r="S135" s="41"/>
      <c r="T135" s="42"/>
      <c r="U135" s="42"/>
      <c r="V135" s="42"/>
      <c r="W135" s="42"/>
      <c r="X135" s="209"/>
      <c r="Y135" s="77">
        <f>(T135+U135)*$Y$3</f>
        <v>0</v>
      </c>
      <c r="Z135" s="77"/>
    </row>
    <row r="136" spans="7:26" x14ac:dyDescent="0.3">
      <c r="G136" s="23"/>
      <c r="H136" s="62">
        <f t="shared" si="26"/>
        <v>1</v>
      </c>
      <c r="I136" s="160"/>
      <c r="J136" s="161"/>
      <c r="K136" s="161"/>
      <c r="L136" s="161"/>
      <c r="M136" s="161"/>
      <c r="N136" s="161"/>
      <c r="O136" s="77">
        <f t="shared" si="27"/>
        <v>0</v>
      </c>
      <c r="P136" s="77"/>
      <c r="Q136" s="57"/>
      <c r="R136" s="276" t="s">
        <v>166</v>
      </c>
      <c r="S136" s="221" t="s">
        <v>154</v>
      </c>
      <c r="T136" s="284"/>
      <c r="U136" s="284">
        <v>1</v>
      </c>
      <c r="V136" s="284"/>
      <c r="W136" s="284"/>
      <c r="X136" s="142"/>
      <c r="Y136" s="77">
        <f>(T136+U136)*$Y$3</f>
        <v>0.5</v>
      </c>
      <c r="Z136" s="77"/>
    </row>
    <row r="137" spans="7:26" ht="15" thickBot="1" x14ac:dyDescent="0.35">
      <c r="G137" s="23"/>
      <c r="H137" s="62">
        <f t="shared" si="26"/>
        <v>1</v>
      </c>
      <c r="I137" s="160"/>
      <c r="J137" s="161"/>
      <c r="K137" s="161"/>
      <c r="L137" s="161"/>
      <c r="M137" s="161"/>
      <c r="N137" s="161"/>
      <c r="O137" s="77">
        <f t="shared" si="27"/>
        <v>0</v>
      </c>
      <c r="P137" s="77"/>
      <c r="Q137" s="57"/>
      <c r="R137" s="278" t="s">
        <v>166</v>
      </c>
      <c r="S137" s="285" t="s">
        <v>297</v>
      </c>
      <c r="T137" s="248"/>
      <c r="U137" s="248">
        <v>1</v>
      </c>
      <c r="V137" s="248"/>
      <c r="W137" s="248">
        <v>1</v>
      </c>
      <c r="X137" s="146"/>
      <c r="Y137" s="77">
        <f t="shared" si="28"/>
        <v>0.5</v>
      </c>
      <c r="Z137" s="77"/>
    </row>
    <row r="138" spans="7:26" x14ac:dyDescent="0.3">
      <c r="G138" s="23"/>
      <c r="H138" s="62">
        <f t="shared" si="26"/>
        <v>0</v>
      </c>
      <c r="I138" s="160"/>
      <c r="J138" s="161"/>
      <c r="K138" s="161"/>
      <c r="L138" s="161"/>
      <c r="M138" s="161"/>
      <c r="N138" s="161"/>
      <c r="O138" s="77">
        <f t="shared" si="27"/>
        <v>0</v>
      </c>
      <c r="P138" s="77"/>
      <c r="Q138" s="57"/>
      <c r="R138" s="216"/>
      <c r="S138" s="160"/>
      <c r="T138" s="161"/>
      <c r="U138" s="161"/>
      <c r="V138" s="161"/>
      <c r="W138" s="161"/>
      <c r="X138" s="217"/>
      <c r="Y138" s="77">
        <f t="shared" si="28"/>
        <v>0</v>
      </c>
      <c r="Z138" s="77"/>
    </row>
    <row r="139" spans="7:26" x14ac:dyDescent="0.3">
      <c r="G139" s="23"/>
      <c r="H139" s="62">
        <f t="shared" si="26"/>
        <v>1</v>
      </c>
      <c r="I139" s="160"/>
      <c r="J139" s="161"/>
      <c r="K139" s="161"/>
      <c r="L139" s="161"/>
      <c r="M139" s="161"/>
      <c r="N139" s="161"/>
      <c r="O139" s="77">
        <f t="shared" si="27"/>
        <v>0</v>
      </c>
      <c r="P139" s="77"/>
      <c r="Q139" s="57"/>
      <c r="R139" s="41" t="s">
        <v>164</v>
      </c>
      <c r="S139" s="41" t="s">
        <v>213</v>
      </c>
      <c r="T139" s="42">
        <v>1</v>
      </c>
      <c r="U139" s="42"/>
      <c r="V139" s="42">
        <v>1</v>
      </c>
      <c r="W139" s="42">
        <v>1</v>
      </c>
      <c r="X139" s="157"/>
      <c r="Y139" s="77">
        <f t="shared" si="28"/>
        <v>0.5</v>
      </c>
      <c r="Z139" s="77"/>
    </row>
    <row r="140" spans="7:26" x14ac:dyDescent="0.3">
      <c r="G140" s="23"/>
      <c r="H140" s="62">
        <f t="shared" si="26"/>
        <v>0</v>
      </c>
      <c r="I140" s="160"/>
      <c r="J140" s="161"/>
      <c r="K140" s="161"/>
      <c r="L140" s="161"/>
      <c r="M140" s="161"/>
      <c r="N140" s="161"/>
      <c r="O140" s="77">
        <f t="shared" si="27"/>
        <v>0</v>
      </c>
      <c r="P140" s="77"/>
      <c r="Q140" s="57"/>
      <c r="R140" s="44"/>
      <c r="S140" s="44"/>
      <c r="T140" s="45"/>
      <c r="U140" s="45"/>
      <c r="V140" s="45"/>
      <c r="W140" s="45"/>
      <c r="X140" s="157"/>
      <c r="Y140" s="77">
        <f t="shared" si="28"/>
        <v>0</v>
      </c>
      <c r="Z140" s="77"/>
    </row>
    <row r="141" spans="7:26" x14ac:dyDescent="0.3">
      <c r="G141" s="23"/>
      <c r="H141" s="62"/>
      <c r="I141" s="160"/>
      <c r="J141" s="161"/>
      <c r="K141" s="161"/>
      <c r="L141" s="161"/>
      <c r="M141" s="161"/>
      <c r="N141" s="161"/>
      <c r="O141" s="77"/>
      <c r="P141" s="77"/>
      <c r="Q141" s="57"/>
      <c r="R141" s="295"/>
      <c r="S141" s="295"/>
      <c r="T141" s="293"/>
      <c r="U141" s="293"/>
      <c r="V141" s="293"/>
      <c r="W141" s="293"/>
      <c r="X141" s="157"/>
      <c r="Y141" s="77"/>
      <c r="Z141" s="77"/>
    </row>
    <row r="142" spans="7:26" x14ac:dyDescent="0.3">
      <c r="G142" s="23"/>
      <c r="H142" s="62"/>
      <c r="I142" s="160"/>
      <c r="J142" s="161"/>
      <c r="K142" s="161"/>
      <c r="L142" s="161"/>
      <c r="M142" s="161"/>
      <c r="N142" s="161"/>
      <c r="O142" s="77"/>
      <c r="P142" s="77"/>
      <c r="Q142" s="57"/>
      <c r="R142" s="295"/>
      <c r="S142" s="295"/>
      <c r="T142" s="293"/>
      <c r="U142" s="293"/>
      <c r="V142" s="293"/>
      <c r="W142" s="293"/>
      <c r="X142" s="157"/>
      <c r="Y142" s="77"/>
      <c r="Z142" s="77"/>
    </row>
    <row r="143" spans="7:26" ht="15" thickBot="1" x14ac:dyDescent="0.35">
      <c r="G143" s="131"/>
      <c r="H143" s="199"/>
      <c r="I143" s="38"/>
      <c r="J143" s="18"/>
      <c r="K143" s="18"/>
      <c r="L143" s="18"/>
      <c r="M143" s="18"/>
      <c r="N143" s="18"/>
      <c r="O143" s="80"/>
      <c r="P143" s="80"/>
      <c r="Q143" s="58"/>
      <c r="R143" s="330"/>
      <c r="S143" s="330"/>
      <c r="T143" s="294"/>
      <c r="U143" s="294"/>
      <c r="V143" s="294"/>
      <c r="W143" s="294"/>
      <c r="X143" s="163"/>
      <c r="Y143" s="80"/>
      <c r="Z143" s="80"/>
    </row>
    <row r="144" spans="7:26" x14ac:dyDescent="0.3">
      <c r="H144" s="147"/>
    </row>
    <row r="145" spans="7:26" x14ac:dyDescent="0.3">
      <c r="H145" s="147"/>
    </row>
    <row r="146" spans="7:26" ht="26.4" thickBot="1" x14ac:dyDescent="0.55000000000000004">
      <c r="G146" s="328" t="s">
        <v>340</v>
      </c>
      <c r="H146" s="329"/>
    </row>
    <row r="147" spans="7:26" ht="15" thickBot="1" x14ac:dyDescent="0.35">
      <c r="G147" s="53" t="s">
        <v>107</v>
      </c>
      <c r="H147" s="61" t="s">
        <v>13</v>
      </c>
      <c r="I147" s="47" t="s">
        <v>46</v>
      </c>
      <c r="J147" s="48" t="s">
        <v>14</v>
      </c>
      <c r="K147" s="49" t="s">
        <v>15</v>
      </c>
      <c r="L147" s="49" t="s">
        <v>51</v>
      </c>
      <c r="M147" s="49" t="s">
        <v>52</v>
      </c>
      <c r="N147" s="49" t="s">
        <v>53</v>
      </c>
      <c r="O147" s="76" t="s">
        <v>38</v>
      </c>
      <c r="P147" s="76" t="s">
        <v>59</v>
      </c>
      <c r="Q147" s="56"/>
      <c r="R147" s="47" t="s">
        <v>63</v>
      </c>
      <c r="S147" s="47" t="s">
        <v>46</v>
      </c>
      <c r="T147" s="48" t="s">
        <v>14</v>
      </c>
      <c r="U147" s="49" t="s">
        <v>15</v>
      </c>
      <c r="V147" s="49" t="s">
        <v>51</v>
      </c>
      <c r="W147" s="49" t="s">
        <v>52</v>
      </c>
      <c r="X147" s="49" t="s">
        <v>53</v>
      </c>
      <c r="Y147" s="76" t="s">
        <v>38</v>
      </c>
      <c r="Z147" s="76" t="s">
        <v>59</v>
      </c>
    </row>
    <row r="148" spans="7:26" ht="15" thickBot="1" x14ac:dyDescent="0.35">
      <c r="G148" s="22" t="s">
        <v>20</v>
      </c>
      <c r="H148" s="89" t="s">
        <v>50</v>
      </c>
      <c r="I148" s="90" t="s">
        <v>249</v>
      </c>
      <c r="J148" s="91"/>
      <c r="K148" s="91"/>
      <c r="L148" s="91">
        <v>1</v>
      </c>
      <c r="M148" s="91">
        <v>1</v>
      </c>
      <c r="N148" s="92"/>
      <c r="O148" s="93"/>
      <c r="P148" s="93"/>
      <c r="Q148" s="59"/>
      <c r="R148" s="90"/>
      <c r="S148" s="90"/>
      <c r="T148" s="91"/>
      <c r="U148" s="91"/>
      <c r="V148" s="91"/>
      <c r="W148" s="91"/>
      <c r="X148" s="92"/>
      <c r="Y148" s="93"/>
      <c r="Z148" s="93"/>
    </row>
    <row r="149" spans="7:26" x14ac:dyDescent="0.3">
      <c r="G149" s="54" t="s">
        <v>55</v>
      </c>
      <c r="H149" s="94" t="s">
        <v>50</v>
      </c>
      <c r="I149" s="95" t="s">
        <v>132</v>
      </c>
      <c r="J149" s="96"/>
      <c r="K149" s="96"/>
      <c r="L149" s="96">
        <v>2</v>
      </c>
      <c r="M149" s="96">
        <v>2</v>
      </c>
      <c r="N149" s="97"/>
      <c r="O149" s="98"/>
      <c r="P149" s="98"/>
      <c r="Q149" s="99"/>
      <c r="R149" s="95"/>
      <c r="S149" s="95"/>
      <c r="T149" s="96"/>
      <c r="U149" s="96"/>
      <c r="V149" s="96"/>
      <c r="W149" s="96"/>
      <c r="X149" s="97"/>
      <c r="Y149" s="98"/>
      <c r="Z149" s="98"/>
    </row>
    <row r="150" spans="7:26" ht="15" thickBot="1" x14ac:dyDescent="0.35">
      <c r="G150" s="54">
        <f>SUM(H150:H166)</f>
        <v>10</v>
      </c>
      <c r="H150" s="62">
        <f>MAX(K150:N150)+MAX(U150:X150)</f>
        <v>2</v>
      </c>
      <c r="I150" s="159" t="s">
        <v>219</v>
      </c>
      <c r="J150" s="157"/>
      <c r="K150" s="157">
        <v>2</v>
      </c>
      <c r="L150" s="157"/>
      <c r="M150" s="157"/>
      <c r="N150" s="157"/>
      <c r="O150" s="84">
        <f>(J150+K150)*$Y$3</f>
        <v>1</v>
      </c>
      <c r="P150" s="84"/>
      <c r="Q150" s="57"/>
      <c r="R150" s="181"/>
      <c r="S150" s="181"/>
      <c r="T150" s="139"/>
      <c r="U150" s="139"/>
      <c r="V150" s="139"/>
      <c r="W150" s="139"/>
      <c r="X150" s="140"/>
      <c r="Y150" s="84">
        <f>(T150+U150)*$Y$3</f>
        <v>0</v>
      </c>
      <c r="Z150" s="84"/>
    </row>
    <row r="151" spans="7:26" x14ac:dyDescent="0.3">
      <c r="G151" s="23"/>
      <c r="H151" s="62">
        <f t="shared" ref="H151:H166" si="29">MAX(K151:N151)+MAX(U151:X151)</f>
        <v>3</v>
      </c>
      <c r="I151" s="160" t="s">
        <v>220</v>
      </c>
      <c r="J151" s="161"/>
      <c r="K151" s="161">
        <v>2</v>
      </c>
      <c r="L151" s="161"/>
      <c r="M151" s="161"/>
      <c r="N151" s="161"/>
      <c r="O151" s="77">
        <f t="shared" ref="O151:O166" si="30">(J151+K151)*$Y$3</f>
        <v>1</v>
      </c>
      <c r="P151" s="77"/>
      <c r="Q151" s="57"/>
      <c r="R151" s="249" t="s">
        <v>151</v>
      </c>
      <c r="S151" s="247" t="s">
        <v>154</v>
      </c>
      <c r="T151" s="141"/>
      <c r="U151" s="141">
        <v>1</v>
      </c>
      <c r="V151" s="141"/>
      <c r="W151" s="141"/>
      <c r="X151" s="142"/>
      <c r="Y151" s="77">
        <f t="shared" ref="Y151:Y166" si="31">(T151+U151)*$Y$3</f>
        <v>0.5</v>
      </c>
      <c r="Z151" s="77"/>
    </row>
    <row r="152" spans="7:26" x14ac:dyDescent="0.3">
      <c r="G152" s="23"/>
      <c r="H152" s="62">
        <f t="shared" si="29"/>
        <v>2</v>
      </c>
      <c r="I152" s="160"/>
      <c r="J152" s="161"/>
      <c r="K152" s="161"/>
      <c r="L152" s="161"/>
      <c r="M152" s="161"/>
      <c r="N152" s="161"/>
      <c r="O152" s="77">
        <f t="shared" si="30"/>
        <v>0</v>
      </c>
      <c r="P152" s="77"/>
      <c r="Q152" s="57"/>
      <c r="R152" s="224"/>
      <c r="S152" s="211" t="s">
        <v>233</v>
      </c>
      <c r="T152" s="143"/>
      <c r="U152" s="143">
        <v>2</v>
      </c>
      <c r="V152" s="143"/>
      <c r="W152" s="143"/>
      <c r="X152" s="144"/>
      <c r="Y152" s="77">
        <f t="shared" si="31"/>
        <v>1</v>
      </c>
      <c r="Z152" s="77"/>
    </row>
    <row r="153" spans="7:26" x14ac:dyDescent="0.3">
      <c r="G153" s="23"/>
      <c r="H153" s="62">
        <f t="shared" si="29"/>
        <v>1</v>
      </c>
      <c r="I153" s="160"/>
      <c r="J153" s="161"/>
      <c r="K153" s="161"/>
      <c r="L153" s="161"/>
      <c r="M153" s="161"/>
      <c r="N153" s="161"/>
      <c r="O153" s="77">
        <f t="shared" si="30"/>
        <v>0</v>
      </c>
      <c r="P153" s="77"/>
      <c r="Q153" s="57"/>
      <c r="R153" s="289"/>
      <c r="S153" s="290" t="s">
        <v>300</v>
      </c>
      <c r="T153" s="291">
        <v>2</v>
      </c>
      <c r="U153" s="291"/>
      <c r="V153" s="291"/>
      <c r="W153" s="291"/>
      <c r="X153" s="292">
        <v>1</v>
      </c>
      <c r="Y153" s="77">
        <f>(T152+U152)*$Y$3</f>
        <v>1</v>
      </c>
      <c r="Z153" s="77"/>
    </row>
    <row r="154" spans="7:26" ht="15" thickBot="1" x14ac:dyDescent="0.35">
      <c r="G154" s="23"/>
      <c r="H154" s="62">
        <f t="shared" si="29"/>
        <v>1</v>
      </c>
      <c r="I154" s="160" t="s">
        <v>72</v>
      </c>
      <c r="J154" s="161"/>
      <c r="K154" s="161"/>
      <c r="L154" s="161"/>
      <c r="M154" s="161"/>
      <c r="N154" s="161">
        <v>1</v>
      </c>
      <c r="O154" s="77">
        <f t="shared" si="30"/>
        <v>0</v>
      </c>
      <c r="P154" s="77"/>
      <c r="Q154" s="57"/>
      <c r="R154" s="225"/>
      <c r="S154" s="222" t="s">
        <v>234</v>
      </c>
      <c r="T154" s="145">
        <v>4</v>
      </c>
      <c r="U154" s="145"/>
      <c r="V154" s="145"/>
      <c r="W154" s="145"/>
      <c r="X154" s="146"/>
      <c r="Y154" s="77">
        <f t="shared" si="31"/>
        <v>2</v>
      </c>
      <c r="Z154" s="77"/>
    </row>
    <row r="155" spans="7:26" x14ac:dyDescent="0.3">
      <c r="G155" s="23"/>
      <c r="H155" s="62">
        <f t="shared" si="29"/>
        <v>1</v>
      </c>
      <c r="I155" s="160"/>
      <c r="J155" s="161"/>
      <c r="K155" s="161"/>
      <c r="L155" s="161"/>
      <c r="M155" s="161"/>
      <c r="N155" s="161"/>
      <c r="O155" s="77">
        <f t="shared" si="30"/>
        <v>0</v>
      </c>
      <c r="P155" s="77"/>
      <c r="Q155" s="57"/>
      <c r="R155" s="15" t="s">
        <v>307</v>
      </c>
      <c r="S155" s="160" t="s">
        <v>308</v>
      </c>
      <c r="T155" s="15"/>
      <c r="U155" s="15">
        <v>1</v>
      </c>
      <c r="V155" s="42"/>
      <c r="W155" s="42"/>
      <c r="X155" s="43"/>
      <c r="Y155" s="77">
        <f t="shared" si="31"/>
        <v>0.5</v>
      </c>
      <c r="Z155" s="77"/>
    </row>
    <row r="156" spans="7:26" x14ac:dyDescent="0.3">
      <c r="G156" s="23"/>
      <c r="H156" s="62">
        <f t="shared" si="29"/>
        <v>0</v>
      </c>
      <c r="I156" s="159"/>
      <c r="J156" s="161"/>
      <c r="K156" s="161"/>
      <c r="L156" s="161"/>
      <c r="M156" s="161"/>
      <c r="N156" s="161"/>
      <c r="O156" s="77">
        <f t="shared" si="30"/>
        <v>0</v>
      </c>
      <c r="P156" s="77"/>
      <c r="Q156" s="57"/>
      <c r="R156" s="41"/>
      <c r="S156" s="41"/>
      <c r="T156" s="42"/>
      <c r="U156" s="42"/>
      <c r="V156" s="42"/>
      <c r="W156" s="42"/>
      <c r="X156" s="43"/>
      <c r="Y156" s="77">
        <f t="shared" si="31"/>
        <v>0</v>
      </c>
      <c r="Z156" s="77"/>
    </row>
    <row r="157" spans="7:26" x14ac:dyDescent="0.3">
      <c r="G157" s="23"/>
      <c r="H157" s="62">
        <f t="shared" si="29"/>
        <v>0</v>
      </c>
      <c r="I157" s="160"/>
      <c r="J157" s="161"/>
      <c r="K157" s="161"/>
      <c r="L157" s="161"/>
      <c r="M157" s="161"/>
      <c r="N157" s="161"/>
      <c r="O157" s="77">
        <f t="shared" si="30"/>
        <v>0</v>
      </c>
      <c r="P157" s="77"/>
      <c r="Q157" s="57"/>
      <c r="R157" s="44"/>
      <c r="S157" s="44"/>
      <c r="T157" s="45"/>
      <c r="U157" s="45"/>
      <c r="V157" s="45"/>
      <c r="W157" s="45"/>
      <c r="X157" s="43"/>
      <c r="Y157" s="77">
        <f t="shared" si="31"/>
        <v>0</v>
      </c>
      <c r="Z157" s="77"/>
    </row>
    <row r="158" spans="7:26" x14ac:dyDescent="0.3">
      <c r="G158" s="23"/>
      <c r="H158" s="62">
        <f t="shared" si="29"/>
        <v>0</v>
      </c>
      <c r="I158" s="160"/>
      <c r="J158" s="161"/>
      <c r="K158" s="161"/>
      <c r="L158" s="161"/>
      <c r="M158" s="161"/>
      <c r="N158" s="161"/>
      <c r="O158" s="77">
        <f t="shared" si="30"/>
        <v>0</v>
      </c>
      <c r="P158" s="77"/>
      <c r="Q158" s="57"/>
      <c r="R158" s="41"/>
      <c r="S158" s="41"/>
      <c r="T158" s="42"/>
      <c r="U158" s="42"/>
      <c r="V158" s="42"/>
      <c r="W158" s="42"/>
      <c r="X158" s="43"/>
      <c r="Y158" s="77">
        <f t="shared" si="31"/>
        <v>0</v>
      </c>
      <c r="Z158" s="77"/>
    </row>
    <row r="159" spans="7:26" x14ac:dyDescent="0.3">
      <c r="G159" s="23"/>
      <c r="H159" s="62">
        <f t="shared" si="29"/>
        <v>0</v>
      </c>
      <c r="I159" s="160"/>
      <c r="J159" s="161"/>
      <c r="K159" s="161"/>
      <c r="L159" s="161"/>
      <c r="M159" s="161"/>
      <c r="N159" s="161"/>
      <c r="O159" s="77">
        <f t="shared" si="30"/>
        <v>0</v>
      </c>
      <c r="P159" s="77"/>
      <c r="Q159" s="57"/>
      <c r="R159" s="41"/>
      <c r="S159" s="41"/>
      <c r="T159" s="42"/>
      <c r="U159" s="42"/>
      <c r="V159" s="42"/>
      <c r="W159" s="42"/>
      <c r="X159" s="43"/>
      <c r="Y159" s="77">
        <f t="shared" si="31"/>
        <v>0</v>
      </c>
      <c r="Z159" s="77"/>
    </row>
    <row r="160" spans="7:26" x14ac:dyDescent="0.3">
      <c r="G160" s="23"/>
      <c r="H160" s="62">
        <f t="shared" si="29"/>
        <v>0</v>
      </c>
      <c r="I160" s="160"/>
      <c r="J160" s="161"/>
      <c r="K160" s="161"/>
      <c r="L160" s="161"/>
      <c r="M160" s="161"/>
      <c r="N160" s="161"/>
      <c r="O160" s="77">
        <f t="shared" si="30"/>
        <v>0</v>
      </c>
      <c r="P160" s="77"/>
      <c r="Q160" s="57"/>
      <c r="R160" s="41"/>
      <c r="S160" s="41"/>
      <c r="T160" s="42"/>
      <c r="U160" s="42"/>
      <c r="V160" s="42"/>
      <c r="W160" s="42"/>
      <c r="X160" s="43"/>
      <c r="Y160" s="77">
        <f t="shared" si="31"/>
        <v>0</v>
      </c>
      <c r="Z160" s="77"/>
    </row>
    <row r="161" spans="7:26" x14ac:dyDescent="0.3">
      <c r="G161" s="23"/>
      <c r="H161" s="62">
        <f t="shared" si="29"/>
        <v>0</v>
      </c>
      <c r="I161" s="160"/>
      <c r="J161" s="161"/>
      <c r="K161" s="161"/>
      <c r="L161" s="161"/>
      <c r="M161" s="161"/>
      <c r="N161" s="161"/>
      <c r="O161" s="77">
        <f t="shared" si="30"/>
        <v>0</v>
      </c>
      <c r="P161" s="77"/>
      <c r="Q161" s="57"/>
      <c r="R161" s="160"/>
      <c r="S161" s="160"/>
      <c r="T161" s="161"/>
      <c r="U161" s="161"/>
      <c r="V161" s="161"/>
      <c r="W161" s="161"/>
      <c r="X161" s="157"/>
      <c r="Y161" s="77">
        <f t="shared" si="31"/>
        <v>0</v>
      </c>
      <c r="Z161" s="77"/>
    </row>
    <row r="162" spans="7:26" x14ac:dyDescent="0.3">
      <c r="G162" s="23"/>
      <c r="H162" s="62">
        <f t="shared" si="29"/>
        <v>0</v>
      </c>
      <c r="I162" s="160"/>
      <c r="J162" s="161"/>
      <c r="K162" s="161"/>
      <c r="L162" s="161"/>
      <c r="M162" s="161"/>
      <c r="N162" s="161"/>
      <c r="O162" s="77">
        <f t="shared" si="30"/>
        <v>0</v>
      </c>
      <c r="P162" s="77"/>
      <c r="Q162" s="57"/>
      <c r="R162" s="160"/>
      <c r="S162" s="160"/>
      <c r="T162" s="161"/>
      <c r="U162" s="161"/>
      <c r="V162" s="161"/>
      <c r="W162" s="161"/>
      <c r="X162" s="157"/>
      <c r="Y162" s="77">
        <f t="shared" si="31"/>
        <v>0</v>
      </c>
      <c r="Z162" s="77"/>
    </row>
    <row r="163" spans="7:26" x14ac:dyDescent="0.3">
      <c r="G163" s="23"/>
      <c r="H163" s="62">
        <f t="shared" si="29"/>
        <v>0</v>
      </c>
      <c r="I163" s="160"/>
      <c r="J163" s="161"/>
      <c r="K163" s="161"/>
      <c r="L163" s="161"/>
      <c r="M163" s="161"/>
      <c r="N163" s="161"/>
      <c r="O163" s="77">
        <f t="shared" si="30"/>
        <v>0</v>
      </c>
      <c r="P163" s="77"/>
      <c r="Q163" s="57"/>
      <c r="R163" s="160"/>
      <c r="S163" s="160"/>
      <c r="T163" s="161"/>
      <c r="U163" s="161"/>
      <c r="V163" s="161"/>
      <c r="W163" s="161"/>
      <c r="X163" s="157"/>
      <c r="Y163" s="77">
        <f t="shared" si="31"/>
        <v>0</v>
      </c>
      <c r="Z163" s="77"/>
    </row>
    <row r="164" spans="7:26" x14ac:dyDescent="0.3">
      <c r="G164" s="23"/>
      <c r="H164" s="62">
        <f t="shared" si="29"/>
        <v>0</v>
      </c>
      <c r="I164" s="160"/>
      <c r="J164" s="161"/>
      <c r="K164" s="161"/>
      <c r="L164" s="161"/>
      <c r="M164" s="161"/>
      <c r="N164" s="161"/>
      <c r="O164" s="77">
        <f t="shared" si="30"/>
        <v>0</v>
      </c>
      <c r="P164" s="77"/>
      <c r="Q164" s="57"/>
      <c r="R164" s="160"/>
      <c r="S164" s="160"/>
      <c r="T164" s="161"/>
      <c r="U164" s="161"/>
      <c r="V164" s="161"/>
      <c r="W164" s="161"/>
      <c r="X164" s="157"/>
      <c r="Y164" s="77">
        <f t="shared" si="31"/>
        <v>0</v>
      </c>
      <c r="Z164" s="77"/>
    </row>
    <row r="165" spans="7:26" x14ac:dyDescent="0.3">
      <c r="G165" s="23"/>
      <c r="H165" s="62">
        <f t="shared" si="29"/>
        <v>0</v>
      </c>
      <c r="I165" s="160"/>
      <c r="J165" s="161"/>
      <c r="K165" s="161"/>
      <c r="L165" s="161"/>
      <c r="M165" s="161"/>
      <c r="N165" s="161"/>
      <c r="O165" s="77">
        <f t="shared" si="30"/>
        <v>0</v>
      </c>
      <c r="P165" s="77"/>
      <c r="Q165" s="57"/>
      <c r="R165" s="160"/>
      <c r="S165" s="160"/>
      <c r="T165" s="161"/>
      <c r="U165" s="161"/>
      <c r="V165" s="161"/>
      <c r="W165" s="161"/>
      <c r="X165" s="157"/>
      <c r="Y165" s="77">
        <f t="shared" si="31"/>
        <v>0</v>
      </c>
      <c r="Z165" s="77"/>
    </row>
    <row r="166" spans="7:26" ht="15" thickBot="1" x14ac:dyDescent="0.35">
      <c r="G166" s="23"/>
      <c r="H166" s="62">
        <f t="shared" si="29"/>
        <v>0</v>
      </c>
      <c r="I166" s="38"/>
      <c r="J166" s="18"/>
      <c r="K166" s="18"/>
      <c r="L166" s="18"/>
      <c r="M166" s="18"/>
      <c r="N166" s="18"/>
      <c r="O166" s="77">
        <f t="shared" si="30"/>
        <v>0</v>
      </c>
      <c r="P166" s="77"/>
      <c r="Q166" s="58"/>
      <c r="R166" s="38"/>
      <c r="S166" s="38"/>
      <c r="T166" s="18"/>
      <c r="U166" s="18"/>
      <c r="V166" s="18"/>
      <c r="W166" s="18"/>
      <c r="X166" s="163"/>
      <c r="Y166" s="77">
        <f t="shared" si="31"/>
        <v>0</v>
      </c>
      <c r="Z166" s="77"/>
    </row>
    <row r="167" spans="7:26" ht="15" thickBot="1" x14ac:dyDescent="0.35">
      <c r="G167" s="9" t="s">
        <v>231</v>
      </c>
      <c r="H167" s="194" t="s">
        <v>13</v>
      </c>
      <c r="I167" s="186" t="s">
        <v>46</v>
      </c>
      <c r="J167" s="195" t="s">
        <v>14</v>
      </c>
      <c r="K167" s="196" t="s">
        <v>15</v>
      </c>
      <c r="L167" s="196" t="s">
        <v>51</v>
      </c>
      <c r="M167" s="196" t="s">
        <v>52</v>
      </c>
      <c r="N167" s="196" t="s">
        <v>53</v>
      </c>
      <c r="O167" s="197" t="s">
        <v>38</v>
      </c>
      <c r="P167" s="197" t="s">
        <v>59</v>
      </c>
      <c r="Q167" s="59"/>
      <c r="R167" s="186" t="s">
        <v>63</v>
      </c>
      <c r="S167" s="186" t="s">
        <v>46</v>
      </c>
      <c r="T167" s="195" t="s">
        <v>14</v>
      </c>
      <c r="U167" s="196" t="s">
        <v>15</v>
      </c>
      <c r="V167" s="196" t="s">
        <v>51</v>
      </c>
      <c r="W167" s="196" t="s">
        <v>52</v>
      </c>
      <c r="X167" s="196" t="s">
        <v>53</v>
      </c>
      <c r="Y167" s="197" t="s">
        <v>38</v>
      </c>
      <c r="Z167" s="197" t="s">
        <v>59</v>
      </c>
    </row>
    <row r="168" spans="7:26" ht="15" thickBot="1" x14ac:dyDescent="0.35">
      <c r="G168" s="10" t="s">
        <v>20</v>
      </c>
      <c r="H168" s="89" t="s">
        <v>50</v>
      </c>
      <c r="I168" s="90" t="s">
        <v>285</v>
      </c>
      <c r="J168" s="91"/>
      <c r="K168" s="91"/>
      <c r="L168" s="91">
        <v>1</v>
      </c>
      <c r="M168" s="91">
        <v>1</v>
      </c>
      <c r="N168" s="92"/>
      <c r="O168" s="93"/>
      <c r="P168" s="93"/>
      <c r="Q168" s="59"/>
      <c r="R168" s="90"/>
      <c r="S168" s="90"/>
      <c r="T168" s="91"/>
      <c r="U168" s="91"/>
      <c r="V168" s="91"/>
      <c r="W168" s="91"/>
      <c r="X168" s="92"/>
      <c r="Y168" s="93"/>
      <c r="Z168" s="93"/>
    </row>
    <row r="169" spans="7:26" ht="15" thickBot="1" x14ac:dyDescent="0.35">
      <c r="G169" s="54" t="s">
        <v>55</v>
      </c>
      <c r="H169" s="94" t="s">
        <v>50</v>
      </c>
      <c r="I169" s="95" t="s">
        <v>132</v>
      </c>
      <c r="J169" s="96"/>
      <c r="K169" s="96"/>
      <c r="L169" s="96">
        <v>2</v>
      </c>
      <c r="M169" s="96">
        <v>2</v>
      </c>
      <c r="N169" s="97"/>
      <c r="O169" s="98"/>
      <c r="P169" s="98"/>
      <c r="Q169" s="99"/>
      <c r="R169" s="205"/>
      <c r="S169" s="95"/>
      <c r="T169" s="96"/>
      <c r="U169" s="96"/>
      <c r="V169" s="96"/>
      <c r="W169" s="96"/>
      <c r="X169" s="97"/>
      <c r="Y169" s="98"/>
      <c r="Z169" s="98"/>
    </row>
    <row r="170" spans="7:26" x14ac:dyDescent="0.3">
      <c r="G170" s="54">
        <f>SUM(H170:H185)</f>
        <v>11</v>
      </c>
      <c r="H170" s="62">
        <f>MAX(K170:N170)+MAX(U170:X170)</f>
        <v>1</v>
      </c>
      <c r="I170" s="159" t="s">
        <v>72</v>
      </c>
      <c r="J170" s="157"/>
      <c r="K170" s="157"/>
      <c r="L170" s="157"/>
      <c r="M170" s="157"/>
      <c r="N170" s="157">
        <v>1</v>
      </c>
      <c r="O170" s="84">
        <f>(J170+K170)*$Y$3</f>
        <v>0</v>
      </c>
      <c r="P170" s="84"/>
      <c r="Q170" s="57"/>
      <c r="R170" s="235"/>
      <c r="S170" s="42"/>
      <c r="T170" s="236"/>
      <c r="U170" s="236"/>
      <c r="V170" s="236"/>
      <c r="W170" s="236"/>
      <c r="X170" s="88"/>
      <c r="Y170" s="84">
        <f>(T170+U170)*$Y$3</f>
        <v>0</v>
      </c>
      <c r="Z170" s="84"/>
    </row>
    <row r="171" spans="7:26" x14ac:dyDescent="0.3">
      <c r="G171" s="23"/>
      <c r="H171" s="62">
        <f t="shared" ref="H171:H185" si="32">MAX(K171:N171)+MAX(U171:X171)</f>
        <v>3</v>
      </c>
      <c r="I171" s="242" t="s">
        <v>254</v>
      </c>
      <c r="J171" s="243"/>
      <c r="K171" s="243">
        <v>1</v>
      </c>
      <c r="L171" s="243"/>
      <c r="M171" s="243"/>
      <c r="N171" s="243"/>
      <c r="O171" s="244">
        <f t="shared" ref="O171:O185" si="33">(J171+K171)*$Y$3</f>
        <v>0.5</v>
      </c>
      <c r="P171" s="244"/>
      <c r="Q171" s="245"/>
      <c r="R171" s="245" t="s">
        <v>255</v>
      </c>
      <c r="S171" s="243" t="s">
        <v>242</v>
      </c>
      <c r="T171" s="246"/>
      <c r="U171" s="246">
        <v>2</v>
      </c>
      <c r="V171" s="246">
        <v>1</v>
      </c>
      <c r="W171" s="246">
        <v>1</v>
      </c>
      <c r="X171" s="243"/>
      <c r="Y171" s="77">
        <f t="shared" ref="Y171:Y185" si="34">(T171+U171)*$Y$3</f>
        <v>1</v>
      </c>
      <c r="Z171" s="77"/>
    </row>
    <row r="172" spans="7:26" x14ac:dyDescent="0.3">
      <c r="G172" s="23"/>
      <c r="H172" s="62">
        <f t="shared" si="32"/>
        <v>1</v>
      </c>
      <c r="I172" s="230"/>
      <c r="J172" s="161"/>
      <c r="K172" s="161"/>
      <c r="L172" s="161"/>
      <c r="M172" s="161"/>
      <c r="N172" s="161"/>
      <c r="O172" s="77">
        <f t="shared" si="33"/>
        <v>0</v>
      </c>
      <c r="P172" s="77"/>
      <c r="Q172" s="57"/>
      <c r="R172" s="128" t="s">
        <v>164</v>
      </c>
      <c r="S172" s="42" t="s">
        <v>265</v>
      </c>
      <c r="T172" s="42"/>
      <c r="U172" s="42"/>
      <c r="V172" s="42">
        <v>1</v>
      </c>
      <c r="W172" s="42">
        <v>1</v>
      </c>
      <c r="X172" s="43"/>
      <c r="Y172" s="77">
        <f t="shared" si="34"/>
        <v>0</v>
      </c>
      <c r="Z172" s="77"/>
    </row>
    <row r="173" spans="7:26" x14ac:dyDescent="0.3">
      <c r="G173" s="23"/>
      <c r="H173" s="62">
        <f t="shared" si="32"/>
        <v>2</v>
      </c>
      <c r="I173" s="160" t="s">
        <v>256</v>
      </c>
      <c r="J173" s="161"/>
      <c r="K173" s="161"/>
      <c r="L173" s="161">
        <v>1</v>
      </c>
      <c r="M173" s="161">
        <v>1</v>
      </c>
      <c r="N173" s="161"/>
      <c r="O173" s="77">
        <f t="shared" si="33"/>
        <v>0</v>
      </c>
      <c r="P173" s="77"/>
      <c r="Q173" s="57"/>
      <c r="R173" s="128" t="s">
        <v>165</v>
      </c>
      <c r="S173" s="161" t="s">
        <v>264</v>
      </c>
      <c r="T173" s="161"/>
      <c r="U173" s="161"/>
      <c r="V173" s="161">
        <v>1</v>
      </c>
      <c r="W173" s="161">
        <v>1</v>
      </c>
      <c r="X173" s="43"/>
      <c r="Y173" s="77">
        <f>(T173+U173)*$Y$3</f>
        <v>0</v>
      </c>
      <c r="Z173" s="77"/>
    </row>
    <row r="174" spans="7:26" x14ac:dyDescent="0.3">
      <c r="G174" s="23"/>
      <c r="H174" s="62">
        <f t="shared" si="32"/>
        <v>1</v>
      </c>
      <c r="I174" s="160"/>
      <c r="J174" s="161"/>
      <c r="K174" s="161"/>
      <c r="L174" s="161"/>
      <c r="M174" s="161"/>
      <c r="N174" s="161"/>
      <c r="O174" s="77">
        <f t="shared" si="33"/>
        <v>0</v>
      </c>
      <c r="P174" s="77"/>
      <c r="Q174" s="57"/>
      <c r="R174" s="13" t="s">
        <v>186</v>
      </c>
      <c r="S174" s="147" t="s">
        <v>295</v>
      </c>
      <c r="V174" s="147">
        <v>1</v>
      </c>
      <c r="W174" s="147">
        <v>1</v>
      </c>
      <c r="X174" s="43"/>
      <c r="Y174" s="77">
        <f t="shared" si="34"/>
        <v>0</v>
      </c>
      <c r="Z174" s="77"/>
    </row>
    <row r="175" spans="7:26" x14ac:dyDescent="0.3">
      <c r="G175" s="23"/>
      <c r="H175" s="62">
        <f>MAX(K175:N175)+MAX(U175:X175)</f>
        <v>0</v>
      </c>
      <c r="I175" s="159"/>
      <c r="J175" s="161"/>
      <c r="K175" s="161"/>
      <c r="L175" s="161"/>
      <c r="M175" s="161"/>
      <c r="N175" s="161"/>
      <c r="O175" s="77">
        <f>(J175+K175)*$Y$3</f>
        <v>0</v>
      </c>
      <c r="P175" s="77"/>
      <c r="Q175" s="57"/>
      <c r="R175" s="128"/>
      <c r="S175" s="42"/>
      <c r="T175" s="42"/>
      <c r="U175" s="42"/>
      <c r="V175" s="42"/>
      <c r="W175" s="42"/>
      <c r="X175" s="43"/>
      <c r="Y175" s="77">
        <f t="shared" si="34"/>
        <v>0</v>
      </c>
      <c r="Z175" s="77"/>
    </row>
    <row r="176" spans="7:26" x14ac:dyDescent="0.3">
      <c r="G176" s="23"/>
      <c r="H176" s="62">
        <f t="shared" si="32"/>
        <v>2</v>
      </c>
      <c r="I176" s="41" t="s">
        <v>240</v>
      </c>
      <c r="J176" s="42"/>
      <c r="K176" s="42"/>
      <c r="L176" s="42">
        <v>1</v>
      </c>
      <c r="M176" s="42">
        <v>1</v>
      </c>
      <c r="N176" s="161"/>
      <c r="O176" s="77">
        <f t="shared" si="33"/>
        <v>0</v>
      </c>
      <c r="P176" s="77"/>
      <c r="Q176" s="57"/>
      <c r="R176" s="129" t="s">
        <v>186</v>
      </c>
      <c r="S176" s="218" t="s">
        <v>229</v>
      </c>
      <c r="T176" s="45"/>
      <c r="U176" s="45">
        <v>1</v>
      </c>
      <c r="V176" s="45">
        <v>0</v>
      </c>
      <c r="W176" s="45">
        <v>0</v>
      </c>
      <c r="X176" s="43"/>
      <c r="Y176" s="77">
        <f t="shared" si="34"/>
        <v>0.5</v>
      </c>
      <c r="Z176" s="77"/>
    </row>
    <row r="177" spans="7:26" x14ac:dyDescent="0.3">
      <c r="G177" s="23"/>
      <c r="H177" s="62">
        <f t="shared" si="32"/>
        <v>1</v>
      </c>
      <c r="I177" s="160"/>
      <c r="J177" s="161"/>
      <c r="K177" s="161"/>
      <c r="L177" s="161"/>
      <c r="M177" s="161"/>
      <c r="N177" s="161"/>
      <c r="O177" s="77">
        <f t="shared" si="33"/>
        <v>0</v>
      </c>
      <c r="P177" s="77"/>
      <c r="Q177" s="57"/>
      <c r="R177" s="128" t="s">
        <v>186</v>
      </c>
      <c r="S177" s="42" t="s">
        <v>241</v>
      </c>
      <c r="T177" s="42"/>
      <c r="U177" s="42">
        <v>1</v>
      </c>
      <c r="V177" s="42">
        <v>1</v>
      </c>
      <c r="W177" s="42">
        <v>1</v>
      </c>
      <c r="X177" s="43"/>
      <c r="Y177" s="77">
        <f t="shared" si="34"/>
        <v>0.5</v>
      </c>
      <c r="Z177" s="77"/>
    </row>
    <row r="178" spans="7:26" x14ac:dyDescent="0.3">
      <c r="G178" s="23"/>
      <c r="H178" s="62">
        <f t="shared" si="32"/>
        <v>0</v>
      </c>
      <c r="I178" s="160"/>
      <c r="J178" s="161"/>
      <c r="K178" s="161"/>
      <c r="L178" s="161"/>
      <c r="M178" s="161"/>
      <c r="N178" s="161"/>
      <c r="O178" s="77">
        <f t="shared" si="33"/>
        <v>0</v>
      </c>
      <c r="P178" s="77"/>
      <c r="Q178" s="57"/>
      <c r="R178" s="128"/>
      <c r="S178" s="42"/>
      <c r="T178" s="42"/>
      <c r="U178" s="42"/>
      <c r="V178" s="42"/>
      <c r="W178" s="42"/>
      <c r="X178" s="43"/>
      <c r="Y178" s="77">
        <f t="shared" si="34"/>
        <v>0</v>
      </c>
      <c r="Z178" s="77"/>
    </row>
    <row r="179" spans="7:26" x14ac:dyDescent="0.3">
      <c r="G179" s="23"/>
      <c r="H179" s="62">
        <f t="shared" si="32"/>
        <v>0</v>
      </c>
      <c r="I179" s="160"/>
      <c r="J179" s="161"/>
      <c r="K179" s="161"/>
      <c r="L179" s="161"/>
      <c r="M179" s="161"/>
      <c r="N179" s="161"/>
      <c r="O179" s="77">
        <f t="shared" si="33"/>
        <v>0</v>
      </c>
      <c r="P179" s="77"/>
      <c r="Q179" s="57"/>
      <c r="R179" s="128"/>
      <c r="S179" s="42"/>
      <c r="T179" s="42"/>
      <c r="U179" s="42"/>
      <c r="V179" s="42"/>
      <c r="W179" s="42"/>
      <c r="X179" s="43"/>
      <c r="Y179" s="77">
        <f t="shared" si="34"/>
        <v>0</v>
      </c>
      <c r="Z179" s="77"/>
    </row>
    <row r="180" spans="7:26" x14ac:dyDescent="0.3">
      <c r="G180" s="23"/>
      <c r="H180" s="62">
        <f t="shared" si="32"/>
        <v>0</v>
      </c>
      <c r="I180" s="160"/>
      <c r="J180" s="161"/>
      <c r="K180" s="161"/>
      <c r="L180" s="161"/>
      <c r="M180" s="161"/>
      <c r="N180" s="161"/>
      <c r="O180" s="77">
        <f t="shared" si="33"/>
        <v>0</v>
      </c>
      <c r="P180" s="77"/>
      <c r="Q180" s="57"/>
      <c r="R180" s="23"/>
      <c r="S180" s="161"/>
      <c r="T180" s="161"/>
      <c r="U180" s="161"/>
      <c r="V180" s="161"/>
      <c r="W180" s="161"/>
      <c r="X180" s="157"/>
      <c r="Y180" s="77">
        <f t="shared" si="34"/>
        <v>0</v>
      </c>
      <c r="Z180" s="77"/>
    </row>
    <row r="181" spans="7:26" x14ac:dyDescent="0.3">
      <c r="G181" s="23"/>
      <c r="H181" s="62">
        <f t="shared" si="32"/>
        <v>0</v>
      </c>
      <c r="I181" s="160"/>
      <c r="J181" s="161"/>
      <c r="K181" s="161"/>
      <c r="L181" s="161"/>
      <c r="M181" s="161"/>
      <c r="N181" s="161"/>
      <c r="O181" s="77">
        <f t="shared" si="33"/>
        <v>0</v>
      </c>
      <c r="P181" s="77"/>
      <c r="Q181" s="57"/>
      <c r="R181" s="23"/>
      <c r="S181" s="161"/>
      <c r="T181" s="161"/>
      <c r="U181" s="161"/>
      <c r="V181" s="161"/>
      <c r="W181" s="161"/>
      <c r="X181" s="157"/>
      <c r="Y181" s="77">
        <f t="shared" si="34"/>
        <v>0</v>
      </c>
      <c r="Z181" s="77"/>
    </row>
    <row r="182" spans="7:26" x14ac:dyDescent="0.3">
      <c r="G182" s="23"/>
      <c r="H182" s="62">
        <f t="shared" si="32"/>
        <v>0</v>
      </c>
      <c r="I182" s="160"/>
      <c r="J182" s="161"/>
      <c r="K182" s="161"/>
      <c r="L182" s="161"/>
      <c r="M182" s="161"/>
      <c r="N182" s="161"/>
      <c r="O182" s="77">
        <f t="shared" si="33"/>
        <v>0</v>
      </c>
      <c r="P182" s="77"/>
      <c r="Q182" s="57"/>
      <c r="R182" s="23"/>
      <c r="S182" s="161"/>
      <c r="T182" s="161"/>
      <c r="U182" s="161"/>
      <c r="V182" s="161"/>
      <c r="W182" s="161"/>
      <c r="X182" s="157"/>
      <c r="Y182" s="77">
        <f t="shared" si="34"/>
        <v>0</v>
      </c>
      <c r="Z182" s="77"/>
    </row>
    <row r="183" spans="7:26" x14ac:dyDescent="0.3">
      <c r="G183" s="23"/>
      <c r="H183" s="62">
        <f t="shared" si="32"/>
        <v>0</v>
      </c>
      <c r="I183" s="160"/>
      <c r="J183" s="161"/>
      <c r="K183" s="161"/>
      <c r="L183" s="161"/>
      <c r="M183" s="161"/>
      <c r="N183" s="161"/>
      <c r="O183" s="77">
        <f t="shared" si="33"/>
        <v>0</v>
      </c>
      <c r="P183" s="77"/>
      <c r="Q183" s="57"/>
      <c r="R183" s="23"/>
      <c r="S183" s="161"/>
      <c r="T183" s="161"/>
      <c r="U183" s="161"/>
      <c r="V183" s="161"/>
      <c r="W183" s="161"/>
      <c r="X183" s="157"/>
      <c r="Y183" s="77">
        <f t="shared" si="34"/>
        <v>0</v>
      </c>
      <c r="Z183" s="77"/>
    </row>
    <row r="184" spans="7:26" x14ac:dyDescent="0.3">
      <c r="G184" s="23"/>
      <c r="H184" s="62">
        <f t="shared" si="32"/>
        <v>0</v>
      </c>
      <c r="I184" s="160"/>
      <c r="J184" s="161"/>
      <c r="K184" s="161"/>
      <c r="L184" s="161"/>
      <c r="M184" s="161"/>
      <c r="N184" s="161"/>
      <c r="O184" s="77">
        <f t="shared" si="33"/>
        <v>0</v>
      </c>
      <c r="P184" s="77"/>
      <c r="Q184" s="57"/>
      <c r="R184" s="23"/>
      <c r="S184" s="161"/>
      <c r="T184" s="161"/>
      <c r="U184" s="161"/>
      <c r="V184" s="161"/>
      <c r="W184" s="161"/>
      <c r="X184" s="157"/>
      <c r="Y184" s="77">
        <f t="shared" si="34"/>
        <v>0</v>
      </c>
      <c r="Z184" s="77"/>
    </row>
    <row r="185" spans="7:26" ht="15" thickBot="1" x14ac:dyDescent="0.35">
      <c r="G185" s="131"/>
      <c r="H185" s="199">
        <f t="shared" si="32"/>
        <v>0</v>
      </c>
      <c r="I185" s="38"/>
      <c r="J185" s="18"/>
      <c r="K185" s="18"/>
      <c r="L185" s="18"/>
      <c r="M185" s="18"/>
      <c r="N185" s="18"/>
      <c r="O185" s="80">
        <f t="shared" si="33"/>
        <v>0</v>
      </c>
      <c r="P185" s="80"/>
      <c r="Q185" s="58"/>
      <c r="R185" s="131"/>
      <c r="S185" s="18"/>
      <c r="T185" s="18"/>
      <c r="U185" s="18"/>
      <c r="V185" s="18"/>
      <c r="W185" s="18"/>
      <c r="X185" s="163"/>
      <c r="Y185" s="80">
        <f t="shared" si="34"/>
        <v>0</v>
      </c>
      <c r="Z185" s="80"/>
    </row>
    <row r="186" spans="7:26" ht="15" thickBot="1" x14ac:dyDescent="0.35">
      <c r="G186" s="9" t="s">
        <v>232</v>
      </c>
      <c r="H186" s="194" t="s">
        <v>13</v>
      </c>
      <c r="I186" s="186" t="s">
        <v>46</v>
      </c>
      <c r="J186" s="195" t="s">
        <v>14</v>
      </c>
      <c r="K186" s="196" t="s">
        <v>15</v>
      </c>
      <c r="L186" s="196" t="s">
        <v>51</v>
      </c>
      <c r="M186" s="196" t="s">
        <v>52</v>
      </c>
      <c r="N186" s="196" t="s">
        <v>53</v>
      </c>
      <c r="O186" s="197" t="s">
        <v>38</v>
      </c>
      <c r="P186" s="197" t="s">
        <v>59</v>
      </c>
      <c r="Q186" s="59"/>
      <c r="R186" s="186" t="s">
        <v>63</v>
      </c>
      <c r="S186" s="186" t="s">
        <v>46</v>
      </c>
      <c r="T186" s="195" t="s">
        <v>14</v>
      </c>
      <c r="U186" s="196" t="s">
        <v>15</v>
      </c>
      <c r="V186" s="196" t="s">
        <v>51</v>
      </c>
      <c r="W186" s="196" t="s">
        <v>52</v>
      </c>
      <c r="X186" s="196" t="s">
        <v>53</v>
      </c>
      <c r="Y186" s="197" t="s">
        <v>38</v>
      </c>
      <c r="Z186" s="197" t="s">
        <v>59</v>
      </c>
    </row>
    <row r="187" spans="7:26" ht="15" thickBot="1" x14ac:dyDescent="0.35">
      <c r="G187" s="10" t="s">
        <v>20</v>
      </c>
      <c r="H187" s="89" t="s">
        <v>50</v>
      </c>
      <c r="I187" s="90" t="s">
        <v>285</v>
      </c>
      <c r="J187" s="91"/>
      <c r="K187" s="91"/>
      <c r="L187" s="91">
        <v>1</v>
      </c>
      <c r="M187" s="91">
        <v>1</v>
      </c>
      <c r="N187" s="92"/>
      <c r="O187" s="93"/>
      <c r="P187" s="93"/>
      <c r="Q187" s="59"/>
      <c r="R187" s="90"/>
      <c r="S187" s="90"/>
      <c r="T187" s="91"/>
      <c r="U187" s="91"/>
      <c r="V187" s="91"/>
      <c r="W187" s="91"/>
      <c r="X187" s="92"/>
      <c r="Y187" s="93"/>
      <c r="Z187" s="93"/>
    </row>
    <row r="188" spans="7:26" x14ac:dyDescent="0.3">
      <c r="G188" s="54" t="s">
        <v>55</v>
      </c>
      <c r="H188" s="94" t="s">
        <v>50</v>
      </c>
      <c r="I188" s="95"/>
      <c r="J188" s="96"/>
      <c r="K188" s="96"/>
      <c r="L188" s="96"/>
      <c r="M188" s="96"/>
      <c r="N188" s="97"/>
      <c r="O188" s="98"/>
      <c r="P188" s="98"/>
      <c r="Q188" s="99"/>
      <c r="R188" s="95"/>
      <c r="S188" s="95"/>
      <c r="T188" s="96"/>
      <c r="U188" s="96"/>
      <c r="V188" s="96"/>
      <c r="W188" s="96"/>
      <c r="X188" s="97"/>
      <c r="Y188" s="98"/>
      <c r="Z188" s="98"/>
    </row>
    <row r="189" spans="7:26" x14ac:dyDescent="0.3">
      <c r="G189" s="54">
        <f>SUM(H189:H204)</f>
        <v>13</v>
      </c>
      <c r="H189" s="62">
        <f>MAX(K189:N189)+MAX(U189:X189)</f>
        <v>2</v>
      </c>
      <c r="I189" s="159" t="s">
        <v>72</v>
      </c>
      <c r="J189" s="157"/>
      <c r="K189" s="157"/>
      <c r="L189" s="157"/>
      <c r="M189" s="157"/>
      <c r="N189" s="157">
        <v>1</v>
      </c>
      <c r="O189" s="84">
        <f>(J189+K189)*$Y$3</f>
        <v>0</v>
      </c>
      <c r="P189" s="84"/>
      <c r="Q189" s="57"/>
      <c r="R189" s="44" t="s">
        <v>158</v>
      </c>
      <c r="S189" s="44" t="s">
        <v>215</v>
      </c>
      <c r="T189" s="45"/>
      <c r="U189" s="45">
        <v>1</v>
      </c>
      <c r="V189" s="45"/>
      <c r="W189" s="87"/>
      <c r="X189" s="88"/>
      <c r="Y189" s="84">
        <f>(T189+U189)*$Y$3</f>
        <v>0.5</v>
      </c>
      <c r="Z189" s="84"/>
    </row>
    <row r="190" spans="7:26" x14ac:dyDescent="0.3">
      <c r="G190" s="23"/>
      <c r="H190" s="62">
        <f t="shared" ref="H190:H204" si="35">MAX(K190:N190)+MAX(U190:X190)</f>
        <v>3</v>
      </c>
      <c r="I190" s="230" t="s">
        <v>246</v>
      </c>
      <c r="J190" s="161"/>
      <c r="K190" s="161">
        <v>1</v>
      </c>
      <c r="L190" s="161"/>
      <c r="M190" s="161"/>
      <c r="N190" s="161"/>
      <c r="O190" s="77">
        <f t="shared" ref="O190:O204" si="36">(J190+K190)*$Y$3</f>
        <v>0.5</v>
      </c>
      <c r="P190" s="77"/>
      <c r="Q190" s="57"/>
      <c r="R190" s="41" t="s">
        <v>218</v>
      </c>
      <c r="S190" s="41" t="s">
        <v>310</v>
      </c>
      <c r="T190" s="42"/>
      <c r="U190" s="42">
        <v>2</v>
      </c>
      <c r="V190" s="42">
        <v>1</v>
      </c>
      <c r="W190" s="42"/>
      <c r="X190" s="43"/>
      <c r="Y190" s="77">
        <f t="shared" ref="Y190:Y204" si="37">(T190+U190)*$Y$3</f>
        <v>1</v>
      </c>
      <c r="Z190" s="77"/>
    </row>
    <row r="191" spans="7:26" x14ac:dyDescent="0.3">
      <c r="G191" s="23"/>
      <c r="H191" s="62">
        <f t="shared" si="35"/>
        <v>3</v>
      </c>
      <c r="I191" s="230" t="s">
        <v>247</v>
      </c>
      <c r="J191" s="161"/>
      <c r="K191" s="161">
        <v>1</v>
      </c>
      <c r="L191" s="161"/>
      <c r="M191" s="161"/>
      <c r="N191" s="161"/>
      <c r="O191" s="77">
        <f t="shared" si="36"/>
        <v>0.5</v>
      </c>
      <c r="P191" s="77"/>
      <c r="Q191" s="57"/>
      <c r="R191" s="15" t="s">
        <v>157</v>
      </c>
      <c r="S191" s="160" t="s">
        <v>309</v>
      </c>
      <c r="T191" s="15"/>
      <c r="U191" s="15">
        <v>2</v>
      </c>
      <c r="V191" s="42"/>
      <c r="W191" s="42"/>
      <c r="X191" s="43"/>
      <c r="Y191" s="77">
        <f t="shared" si="37"/>
        <v>1</v>
      </c>
      <c r="Z191" s="77"/>
    </row>
    <row r="192" spans="7:26" ht="15" thickBot="1" x14ac:dyDescent="0.35">
      <c r="G192" s="23"/>
      <c r="H192" s="62">
        <f t="shared" si="35"/>
        <v>1</v>
      </c>
      <c r="I192" s="160" t="s">
        <v>248</v>
      </c>
      <c r="J192" s="161"/>
      <c r="K192" s="161">
        <v>1</v>
      </c>
      <c r="L192" s="161"/>
      <c r="M192" s="161"/>
      <c r="N192" s="161"/>
      <c r="O192" s="77">
        <f t="shared" si="36"/>
        <v>0.5</v>
      </c>
      <c r="P192" s="77"/>
      <c r="Q192" s="57"/>
      <c r="R192" s="41"/>
      <c r="S192" s="41"/>
      <c r="T192" s="42"/>
      <c r="U192" s="42"/>
      <c r="V192" s="42"/>
      <c r="W192" s="42"/>
      <c r="X192" s="43"/>
      <c r="Y192" s="77">
        <f t="shared" si="37"/>
        <v>0</v>
      </c>
      <c r="Z192" s="77"/>
    </row>
    <row r="193" spans="7:31" ht="15" thickBot="1" x14ac:dyDescent="0.35">
      <c r="G193" s="23"/>
      <c r="H193" s="62">
        <f t="shared" si="35"/>
        <v>1</v>
      </c>
      <c r="I193" s="160" t="s">
        <v>267</v>
      </c>
      <c r="J193" s="161"/>
      <c r="K193" s="161"/>
      <c r="L193" s="161"/>
      <c r="M193" s="161">
        <v>1</v>
      </c>
      <c r="N193" s="161"/>
      <c r="O193" s="77">
        <f t="shared" si="36"/>
        <v>0</v>
      </c>
      <c r="P193" s="77"/>
      <c r="Q193" s="57"/>
      <c r="R193" s="41"/>
      <c r="S193" s="41"/>
      <c r="T193" s="42"/>
      <c r="U193" s="42"/>
      <c r="V193" s="42"/>
      <c r="W193" s="42"/>
      <c r="X193" s="43"/>
      <c r="Y193" s="77">
        <f t="shared" si="37"/>
        <v>0</v>
      </c>
      <c r="Z193" s="77"/>
      <c r="AE193" s="198"/>
    </row>
    <row r="194" spans="7:31" x14ac:dyDescent="0.3">
      <c r="G194" s="23"/>
      <c r="H194" s="62">
        <f t="shared" si="35"/>
        <v>1</v>
      </c>
      <c r="I194" t="s">
        <v>289</v>
      </c>
      <c r="J194" s="161"/>
      <c r="K194" s="161">
        <v>1</v>
      </c>
      <c r="L194" s="161"/>
      <c r="M194" s="161"/>
      <c r="N194" s="161"/>
      <c r="O194" s="77">
        <f t="shared" si="36"/>
        <v>0.5</v>
      </c>
      <c r="P194" s="77"/>
      <c r="Q194" s="57"/>
      <c r="R194" s="41"/>
      <c r="S194" s="41"/>
      <c r="T194" s="42"/>
      <c r="U194" s="42"/>
      <c r="V194" s="42"/>
      <c r="W194" s="42"/>
      <c r="X194" s="43"/>
      <c r="Y194" s="77">
        <f t="shared" si="37"/>
        <v>0</v>
      </c>
      <c r="Z194" s="77"/>
    </row>
    <row r="195" spans="7:31" x14ac:dyDescent="0.3">
      <c r="G195" s="23"/>
      <c r="H195" s="62">
        <f t="shared" si="35"/>
        <v>1</v>
      </c>
      <c r="I195" s="160" t="s">
        <v>287</v>
      </c>
      <c r="J195" s="161"/>
      <c r="K195" s="161">
        <v>1</v>
      </c>
      <c r="L195" s="161"/>
      <c r="M195" s="161"/>
      <c r="N195" s="161"/>
      <c r="O195" s="77">
        <f t="shared" si="36"/>
        <v>0.5</v>
      </c>
      <c r="P195" s="77"/>
      <c r="Q195" s="57"/>
      <c r="R195" s="44"/>
      <c r="S195" s="44"/>
      <c r="T195" s="45"/>
      <c r="U195" s="45"/>
      <c r="V195" s="45"/>
      <c r="W195" s="45"/>
      <c r="X195" s="43"/>
      <c r="Y195" s="77">
        <f t="shared" si="37"/>
        <v>0</v>
      </c>
      <c r="Z195" s="77"/>
    </row>
    <row r="196" spans="7:31" x14ac:dyDescent="0.3">
      <c r="G196" s="23"/>
      <c r="H196" s="62">
        <f t="shared" si="35"/>
        <v>1</v>
      </c>
      <c r="I196" s="160" t="s">
        <v>288</v>
      </c>
      <c r="J196" s="161"/>
      <c r="K196" s="161">
        <v>1</v>
      </c>
      <c r="L196" s="161"/>
      <c r="M196" s="161"/>
      <c r="N196" s="161"/>
      <c r="O196" s="77">
        <f t="shared" si="36"/>
        <v>0.5</v>
      </c>
      <c r="P196" s="77"/>
      <c r="Q196" s="57"/>
      <c r="R196" s="41"/>
      <c r="S196" s="41"/>
      <c r="T196" s="42"/>
      <c r="U196" s="42"/>
      <c r="V196" s="42"/>
      <c r="W196" s="42"/>
      <c r="X196" s="43"/>
      <c r="Y196" s="77">
        <f t="shared" si="37"/>
        <v>0</v>
      </c>
      <c r="Z196" s="77"/>
    </row>
    <row r="197" spans="7:31" x14ac:dyDescent="0.3">
      <c r="G197" s="23"/>
      <c r="H197" s="62">
        <f t="shared" si="35"/>
        <v>0</v>
      </c>
      <c r="I197" s="160"/>
      <c r="J197" s="161"/>
      <c r="K197" s="161"/>
      <c r="L197" s="161"/>
      <c r="M197" s="161"/>
      <c r="N197" s="161"/>
      <c r="O197" s="77">
        <f t="shared" si="36"/>
        <v>0</v>
      </c>
      <c r="P197" s="77"/>
      <c r="Q197" s="57"/>
      <c r="R197" s="41"/>
      <c r="S197" s="41"/>
      <c r="T197" s="42"/>
      <c r="U197" s="42"/>
      <c r="V197" s="42"/>
      <c r="W197" s="42"/>
      <c r="X197" s="43"/>
      <c r="Y197" s="77">
        <f t="shared" si="37"/>
        <v>0</v>
      </c>
      <c r="Z197" s="77"/>
    </row>
    <row r="198" spans="7:31" x14ac:dyDescent="0.3">
      <c r="G198" s="23"/>
      <c r="H198" s="62">
        <f t="shared" si="35"/>
        <v>0</v>
      </c>
      <c r="I198" s="160"/>
      <c r="J198" s="161"/>
      <c r="K198" s="161"/>
      <c r="L198" s="161"/>
      <c r="M198" s="161"/>
      <c r="N198" s="161"/>
      <c r="O198" s="77">
        <f t="shared" si="36"/>
        <v>0</v>
      </c>
      <c r="P198" s="77"/>
      <c r="Q198" s="57"/>
      <c r="R198" s="41"/>
      <c r="S198" s="41"/>
      <c r="T198" s="42"/>
      <c r="U198" s="42"/>
      <c r="V198" s="42"/>
      <c r="W198" s="42"/>
      <c r="X198" s="43"/>
      <c r="Y198" s="77">
        <f t="shared" si="37"/>
        <v>0</v>
      </c>
      <c r="Z198" s="77"/>
    </row>
    <row r="199" spans="7:31" x14ac:dyDescent="0.3">
      <c r="G199" s="23"/>
      <c r="H199" s="62">
        <f t="shared" si="35"/>
        <v>0</v>
      </c>
      <c r="I199" s="160"/>
      <c r="J199" s="161"/>
      <c r="K199" s="161"/>
      <c r="L199" s="161"/>
      <c r="M199" s="161"/>
      <c r="N199" s="161"/>
      <c r="O199" s="77">
        <f t="shared" si="36"/>
        <v>0</v>
      </c>
      <c r="P199" s="77"/>
      <c r="Q199" s="57"/>
      <c r="R199" s="160"/>
      <c r="S199" s="160"/>
      <c r="T199" s="161"/>
      <c r="U199" s="161"/>
      <c r="V199" s="161"/>
      <c r="W199" s="161"/>
      <c r="X199" s="157"/>
      <c r="Y199" s="77">
        <f t="shared" si="37"/>
        <v>0</v>
      </c>
      <c r="Z199" s="77"/>
    </row>
    <row r="200" spans="7:31" x14ac:dyDescent="0.3">
      <c r="G200" s="23"/>
      <c r="H200" s="62">
        <f t="shared" si="35"/>
        <v>0</v>
      </c>
      <c r="I200" s="160"/>
      <c r="J200" s="161"/>
      <c r="K200" s="161"/>
      <c r="L200" s="161"/>
      <c r="M200" s="161"/>
      <c r="N200" s="161"/>
      <c r="O200" s="77">
        <f t="shared" si="36"/>
        <v>0</v>
      </c>
      <c r="P200" s="77"/>
      <c r="Q200" s="57"/>
      <c r="R200" s="160"/>
      <c r="S200" s="160"/>
      <c r="T200" s="161"/>
      <c r="U200" s="161"/>
      <c r="V200" s="161"/>
      <c r="W200" s="161"/>
      <c r="X200" s="157"/>
      <c r="Y200" s="77">
        <f t="shared" si="37"/>
        <v>0</v>
      </c>
      <c r="Z200" s="77"/>
    </row>
    <row r="201" spans="7:31" x14ac:dyDescent="0.3">
      <c r="G201" s="23"/>
      <c r="H201" s="62">
        <f t="shared" si="35"/>
        <v>0</v>
      </c>
      <c r="I201" s="160"/>
      <c r="J201" s="161"/>
      <c r="K201" s="161"/>
      <c r="L201" s="161"/>
      <c r="M201" s="161"/>
      <c r="N201" s="161"/>
      <c r="O201" s="77">
        <f t="shared" si="36"/>
        <v>0</v>
      </c>
      <c r="P201" s="77"/>
      <c r="Q201" s="57"/>
      <c r="R201" s="160"/>
      <c r="S201" s="160"/>
      <c r="T201" s="161"/>
      <c r="U201" s="161"/>
      <c r="V201" s="161"/>
      <c r="W201" s="161"/>
      <c r="X201" s="157"/>
      <c r="Y201" s="77">
        <f t="shared" si="37"/>
        <v>0</v>
      </c>
      <c r="Z201" s="77"/>
    </row>
    <row r="202" spans="7:31" x14ac:dyDescent="0.3">
      <c r="G202" s="23"/>
      <c r="H202" s="62">
        <f t="shared" si="35"/>
        <v>0</v>
      </c>
      <c r="I202" s="160"/>
      <c r="J202" s="161"/>
      <c r="K202" s="161"/>
      <c r="L202" s="161"/>
      <c r="M202" s="161"/>
      <c r="N202" s="161"/>
      <c r="O202" s="77">
        <f t="shared" si="36"/>
        <v>0</v>
      </c>
      <c r="P202" s="77"/>
      <c r="Q202" s="57"/>
      <c r="R202" s="160"/>
      <c r="S202" s="160"/>
      <c r="T202" s="161"/>
      <c r="U202" s="161"/>
      <c r="V202" s="161"/>
      <c r="W202" s="161"/>
      <c r="X202" s="157"/>
      <c r="Y202" s="77">
        <f t="shared" si="37"/>
        <v>0</v>
      </c>
      <c r="Z202" s="77"/>
    </row>
    <row r="203" spans="7:31" x14ac:dyDescent="0.3">
      <c r="G203" s="23"/>
      <c r="H203" s="62">
        <f t="shared" si="35"/>
        <v>0</v>
      </c>
      <c r="I203" s="160"/>
      <c r="J203" s="161"/>
      <c r="K203" s="161"/>
      <c r="L203" s="161"/>
      <c r="M203" s="161"/>
      <c r="N203" s="161"/>
      <c r="O203" s="77">
        <f t="shared" si="36"/>
        <v>0</v>
      </c>
      <c r="P203" s="77"/>
      <c r="Q203" s="57"/>
      <c r="R203" s="160"/>
      <c r="S203" s="160"/>
      <c r="T203" s="161"/>
      <c r="U203" s="161"/>
      <c r="V203" s="161"/>
      <c r="W203" s="161"/>
      <c r="X203" s="157"/>
      <c r="Y203" s="77">
        <f t="shared" si="37"/>
        <v>0</v>
      </c>
      <c r="Z203" s="77"/>
    </row>
    <row r="204" spans="7:31" ht="15" thickBot="1" x14ac:dyDescent="0.35">
      <c r="G204" s="131"/>
      <c r="H204" s="199">
        <f t="shared" si="35"/>
        <v>0</v>
      </c>
      <c r="I204" s="38"/>
      <c r="J204" s="18"/>
      <c r="K204" s="18"/>
      <c r="L204" s="18"/>
      <c r="M204" s="18"/>
      <c r="N204" s="18"/>
      <c r="O204" s="80">
        <f t="shared" si="36"/>
        <v>0</v>
      </c>
      <c r="P204" s="80"/>
      <c r="Q204" s="58"/>
      <c r="R204" s="38"/>
      <c r="S204" s="38"/>
      <c r="T204" s="18"/>
      <c r="U204" s="18"/>
      <c r="V204" s="18"/>
      <c r="W204" s="18"/>
      <c r="X204" s="163"/>
      <c r="Y204" s="80">
        <f t="shared" si="37"/>
        <v>0</v>
      </c>
      <c r="Z204" s="80"/>
    </row>
    <row r="205" spans="7:31" ht="15" thickBot="1" x14ac:dyDescent="0.35">
      <c r="G205" s="9" t="s">
        <v>282</v>
      </c>
      <c r="H205" s="194" t="s">
        <v>13</v>
      </c>
      <c r="I205" s="186" t="s">
        <v>46</v>
      </c>
      <c r="J205" s="195" t="s">
        <v>14</v>
      </c>
      <c r="K205" s="196" t="s">
        <v>15</v>
      </c>
      <c r="L205" s="196" t="s">
        <v>51</v>
      </c>
      <c r="M205" s="196" t="s">
        <v>52</v>
      </c>
      <c r="N205" s="196" t="s">
        <v>53</v>
      </c>
      <c r="O205" s="197" t="s">
        <v>38</v>
      </c>
      <c r="P205" s="197" t="s">
        <v>59</v>
      </c>
      <c r="Q205" s="59"/>
      <c r="R205" s="186" t="s">
        <v>63</v>
      </c>
      <c r="S205" s="186" t="s">
        <v>46</v>
      </c>
      <c r="T205" s="195" t="s">
        <v>14</v>
      </c>
      <c r="U205" s="196" t="s">
        <v>15</v>
      </c>
      <c r="V205" s="196" t="s">
        <v>51</v>
      </c>
      <c r="W205" s="196" t="s">
        <v>52</v>
      </c>
      <c r="X205" s="196" t="s">
        <v>53</v>
      </c>
      <c r="Y205" s="197" t="s">
        <v>38</v>
      </c>
      <c r="Z205" s="197" t="s">
        <v>59</v>
      </c>
    </row>
    <row r="206" spans="7:31" ht="15" thickBot="1" x14ac:dyDescent="0.35">
      <c r="G206" s="10" t="s">
        <v>20</v>
      </c>
      <c r="H206" s="89" t="s">
        <v>50</v>
      </c>
      <c r="I206" s="90" t="s">
        <v>285</v>
      </c>
      <c r="J206" s="91"/>
      <c r="K206" s="91"/>
      <c r="L206" s="91">
        <v>1</v>
      </c>
      <c r="M206" s="91">
        <v>1</v>
      </c>
      <c r="N206" s="92"/>
      <c r="O206" s="93"/>
      <c r="P206" s="93"/>
      <c r="Q206" s="59"/>
      <c r="R206" s="90"/>
      <c r="S206" s="90"/>
      <c r="T206" s="91"/>
      <c r="U206" s="91"/>
      <c r="V206" s="91"/>
      <c r="W206" s="91"/>
      <c r="X206" s="92"/>
      <c r="Y206" s="93"/>
      <c r="Z206" s="93"/>
    </row>
    <row r="207" spans="7:31" x14ac:dyDescent="0.3">
      <c r="G207" s="54" t="s">
        <v>55</v>
      </c>
      <c r="H207" s="94" t="s">
        <v>50</v>
      </c>
      <c r="I207" s="95"/>
      <c r="J207" s="96"/>
      <c r="K207" s="96"/>
      <c r="L207" s="96"/>
      <c r="M207" s="96"/>
      <c r="N207" s="97"/>
      <c r="O207" s="98"/>
      <c r="P207" s="98"/>
      <c r="Q207" s="99"/>
      <c r="R207" s="95"/>
      <c r="S207" s="95"/>
      <c r="T207" s="96"/>
      <c r="U207" s="96"/>
      <c r="V207" s="96"/>
      <c r="W207" s="96"/>
      <c r="X207" s="97"/>
      <c r="Y207" s="98"/>
      <c r="Z207" s="98"/>
    </row>
    <row r="208" spans="7:31" x14ac:dyDescent="0.3">
      <c r="G208" s="54">
        <f>SUM(H208:H223)</f>
        <v>14</v>
      </c>
      <c r="H208" s="62">
        <f>MAX(K208:N208)+MAX(U208:X208)</f>
        <v>3</v>
      </c>
      <c r="I208" s="159" t="s">
        <v>266</v>
      </c>
      <c r="J208" s="157"/>
      <c r="K208" s="157"/>
      <c r="L208" s="157"/>
      <c r="M208" s="157"/>
      <c r="N208" s="157">
        <v>1</v>
      </c>
      <c r="O208" s="84">
        <f>(J208+K208)*$Y$3</f>
        <v>0</v>
      </c>
      <c r="P208" s="84"/>
      <c r="Q208" s="57"/>
      <c r="R208" s="41" t="s">
        <v>212</v>
      </c>
      <c r="S208" s="41" t="s">
        <v>290</v>
      </c>
      <c r="T208" s="42"/>
      <c r="U208" s="42">
        <v>2</v>
      </c>
      <c r="V208" s="87"/>
      <c r="W208" s="87"/>
      <c r="X208" s="88"/>
      <c r="Y208" s="84">
        <f>(T208+U208)*$Y$3</f>
        <v>1</v>
      </c>
      <c r="Z208" s="84"/>
    </row>
    <row r="209" spans="7:26" x14ac:dyDescent="0.3">
      <c r="G209" s="23"/>
      <c r="H209" s="62">
        <f t="shared" ref="H209:H223" si="38">MAX(K209:N209)+MAX(U209:X209)</f>
        <v>4</v>
      </c>
      <c r="I209" s="230" t="s">
        <v>315</v>
      </c>
      <c r="J209" s="161"/>
      <c r="K209" s="161"/>
      <c r="L209" s="161">
        <v>2</v>
      </c>
      <c r="M209" s="161">
        <v>1</v>
      </c>
      <c r="N209" s="161"/>
      <c r="O209" s="77">
        <f t="shared" ref="O209:O223" si="39">(J209+K209)*$Y$3</f>
        <v>0</v>
      </c>
      <c r="P209" s="77"/>
      <c r="Q209" s="57"/>
      <c r="R209" s="147" t="s">
        <v>165</v>
      </c>
      <c r="S209" s="147" t="s">
        <v>301</v>
      </c>
      <c r="U209" s="147">
        <v>2</v>
      </c>
      <c r="V209" s="147">
        <v>1</v>
      </c>
      <c r="W209" s="147">
        <v>1</v>
      </c>
      <c r="X209" s="43"/>
      <c r="Y209" s="77">
        <f t="shared" ref="Y209:Y223" si="40">(T209+U209)*$Y$3</f>
        <v>1</v>
      </c>
      <c r="Z209" s="77"/>
    </row>
    <row r="210" spans="7:26" x14ac:dyDescent="0.3">
      <c r="G210" s="23"/>
      <c r="H210" s="62">
        <f t="shared" si="38"/>
        <v>2</v>
      </c>
      <c r="I210" s="230" t="s">
        <v>216</v>
      </c>
      <c r="J210" s="161"/>
      <c r="K210" s="161">
        <v>1</v>
      </c>
      <c r="L210" s="161"/>
      <c r="M210" s="161"/>
      <c r="N210" s="161"/>
      <c r="O210" s="77">
        <f t="shared" si="39"/>
        <v>0.5</v>
      </c>
      <c r="P210" s="77"/>
      <c r="Q210" s="57"/>
      <c r="R210" s="15" t="s">
        <v>116</v>
      </c>
      <c r="S210" s="160" t="s">
        <v>216</v>
      </c>
      <c r="T210" s="15"/>
      <c r="U210" s="15">
        <v>1</v>
      </c>
      <c r="V210" s="42"/>
      <c r="W210" s="42"/>
      <c r="X210" s="43"/>
      <c r="Y210" s="77">
        <f t="shared" si="40"/>
        <v>0.5</v>
      </c>
      <c r="Z210" s="77"/>
    </row>
    <row r="211" spans="7:26" x14ac:dyDescent="0.3">
      <c r="G211" s="23"/>
      <c r="H211" s="62">
        <f t="shared" si="38"/>
        <v>2</v>
      </c>
      <c r="I211" s="160" t="s">
        <v>290</v>
      </c>
      <c r="J211" s="161"/>
      <c r="K211" s="161">
        <v>2</v>
      </c>
      <c r="L211" s="161"/>
      <c r="M211" s="161"/>
      <c r="N211" s="161"/>
      <c r="O211" s="77">
        <f t="shared" si="39"/>
        <v>1</v>
      </c>
      <c r="P211" s="77"/>
      <c r="Q211" s="57"/>
      <c r="R211" s="41"/>
      <c r="S211" s="41"/>
      <c r="T211" s="42"/>
      <c r="U211" s="42"/>
      <c r="V211" s="42"/>
      <c r="W211" s="42"/>
      <c r="X211" s="43"/>
      <c r="Y211" s="77">
        <f t="shared" si="40"/>
        <v>0</v>
      </c>
      <c r="Z211" s="77"/>
    </row>
    <row r="212" spans="7:26" x14ac:dyDescent="0.3">
      <c r="G212" s="23"/>
      <c r="H212" s="62">
        <f t="shared" si="38"/>
        <v>3</v>
      </c>
      <c r="I212" s="160" t="s">
        <v>291</v>
      </c>
      <c r="J212" s="161"/>
      <c r="K212" s="161">
        <v>3</v>
      </c>
      <c r="L212" s="161"/>
      <c r="M212" s="161"/>
      <c r="N212" s="161"/>
      <c r="O212" s="77">
        <f t="shared" si="39"/>
        <v>1.5</v>
      </c>
      <c r="P212" s="77"/>
      <c r="Q212" s="57"/>
      <c r="R212" s="41"/>
      <c r="S212" s="41"/>
      <c r="T212" s="42"/>
      <c r="U212" s="42"/>
      <c r="V212" s="42"/>
      <c r="W212" s="42"/>
      <c r="X212" s="43"/>
      <c r="Y212" s="77">
        <f t="shared" si="40"/>
        <v>0</v>
      </c>
      <c r="Z212" s="77"/>
    </row>
    <row r="213" spans="7:26" x14ac:dyDescent="0.3">
      <c r="G213" s="23"/>
      <c r="H213" s="62">
        <f t="shared" si="38"/>
        <v>0</v>
      </c>
      <c r="I213" s="159"/>
      <c r="J213" s="161"/>
      <c r="K213" s="161"/>
      <c r="L213" s="161"/>
      <c r="M213" s="161"/>
      <c r="N213" s="161"/>
      <c r="O213" s="77">
        <f t="shared" si="39"/>
        <v>0</v>
      </c>
      <c r="P213" s="77"/>
      <c r="Q213" s="57"/>
      <c r="R213" s="41"/>
      <c r="S213" s="41"/>
      <c r="T213" s="42"/>
      <c r="U213" s="42"/>
      <c r="V213" s="42"/>
      <c r="W213" s="42"/>
      <c r="X213" s="43"/>
      <c r="Y213" s="77">
        <f t="shared" si="40"/>
        <v>0</v>
      </c>
      <c r="Z213" s="77"/>
    </row>
    <row r="214" spans="7:26" x14ac:dyDescent="0.3">
      <c r="G214" s="23"/>
      <c r="H214" s="62">
        <f t="shared" si="38"/>
        <v>0</v>
      </c>
      <c r="I214" s="160"/>
      <c r="J214" s="161"/>
      <c r="K214" s="161"/>
      <c r="L214" s="161"/>
      <c r="M214" s="161"/>
      <c r="N214" s="161"/>
      <c r="O214" s="77">
        <f t="shared" si="39"/>
        <v>0</v>
      </c>
      <c r="P214" s="77"/>
      <c r="Q214" s="57"/>
      <c r="R214" s="44"/>
      <c r="S214" s="44"/>
      <c r="T214" s="45"/>
      <c r="U214" s="45"/>
      <c r="V214" s="45"/>
      <c r="W214" s="45"/>
      <c r="X214" s="43"/>
      <c r="Y214" s="77">
        <f t="shared" si="40"/>
        <v>0</v>
      </c>
      <c r="Z214" s="77"/>
    </row>
    <row r="215" spans="7:26" x14ac:dyDescent="0.3">
      <c r="G215" s="23"/>
      <c r="H215" s="62">
        <f t="shared" si="38"/>
        <v>0</v>
      </c>
      <c r="I215" s="160"/>
      <c r="J215" s="161"/>
      <c r="K215" s="161"/>
      <c r="L215" s="161"/>
      <c r="M215" s="161"/>
      <c r="N215" s="161"/>
      <c r="O215" s="77">
        <f t="shared" si="39"/>
        <v>0</v>
      </c>
      <c r="P215" s="77"/>
      <c r="Q215" s="57"/>
      <c r="R215" s="41"/>
      <c r="S215" s="41"/>
      <c r="T215" s="42"/>
      <c r="U215" s="42"/>
      <c r="V215" s="42"/>
      <c r="W215" s="42"/>
      <c r="X215" s="43"/>
      <c r="Y215" s="77">
        <f t="shared" si="40"/>
        <v>0</v>
      </c>
      <c r="Z215" s="77"/>
    </row>
    <row r="216" spans="7:26" x14ac:dyDescent="0.3">
      <c r="G216" s="23"/>
      <c r="H216" s="62">
        <f t="shared" si="38"/>
        <v>0</v>
      </c>
      <c r="I216" s="160"/>
      <c r="J216" s="161"/>
      <c r="K216" s="161"/>
      <c r="L216" s="161"/>
      <c r="M216" s="161"/>
      <c r="N216" s="161"/>
      <c r="O216" s="77">
        <f t="shared" si="39"/>
        <v>0</v>
      </c>
      <c r="P216" s="77"/>
      <c r="Q216" s="57"/>
      <c r="R216" s="41"/>
      <c r="S216" s="41"/>
      <c r="T216" s="42"/>
      <c r="U216" s="42"/>
      <c r="V216" s="42"/>
      <c r="W216" s="42"/>
      <c r="X216" s="43"/>
      <c r="Y216" s="77">
        <f t="shared" si="40"/>
        <v>0</v>
      </c>
      <c r="Z216" s="77"/>
    </row>
    <row r="217" spans="7:26" x14ac:dyDescent="0.3">
      <c r="G217" s="23"/>
      <c r="H217" s="62">
        <f t="shared" si="38"/>
        <v>0</v>
      </c>
      <c r="I217" s="160"/>
      <c r="J217" s="161"/>
      <c r="K217" s="161"/>
      <c r="L217" s="161"/>
      <c r="M217" s="161"/>
      <c r="N217" s="161"/>
      <c r="O217" s="77">
        <f t="shared" si="39"/>
        <v>0</v>
      </c>
      <c r="P217" s="77"/>
      <c r="Q217" s="57"/>
      <c r="R217" s="41"/>
      <c r="S217" s="41"/>
      <c r="T217" s="42"/>
      <c r="U217" s="42"/>
      <c r="V217" s="42"/>
      <c r="W217" s="42"/>
      <c r="X217" s="43"/>
      <c r="Y217" s="77">
        <f t="shared" si="40"/>
        <v>0</v>
      </c>
      <c r="Z217" s="77"/>
    </row>
    <row r="218" spans="7:26" x14ac:dyDescent="0.3">
      <c r="G218" s="23"/>
      <c r="H218" s="62">
        <f t="shared" si="38"/>
        <v>0</v>
      </c>
      <c r="I218" s="160"/>
      <c r="J218" s="161"/>
      <c r="K218" s="161"/>
      <c r="L218" s="161"/>
      <c r="M218" s="161"/>
      <c r="N218" s="161"/>
      <c r="O218" s="77">
        <f t="shared" si="39"/>
        <v>0</v>
      </c>
      <c r="P218" s="77"/>
      <c r="Q218" s="57"/>
      <c r="R218" s="160"/>
      <c r="S218" s="160"/>
      <c r="T218" s="161"/>
      <c r="U218" s="161"/>
      <c r="V218" s="161"/>
      <c r="W218" s="161"/>
      <c r="X218" s="157"/>
      <c r="Y218" s="77">
        <f t="shared" si="40"/>
        <v>0</v>
      </c>
      <c r="Z218" s="77"/>
    </row>
    <row r="219" spans="7:26" x14ac:dyDescent="0.3">
      <c r="G219" s="23"/>
      <c r="H219" s="62">
        <f t="shared" si="38"/>
        <v>0</v>
      </c>
      <c r="I219" s="160"/>
      <c r="J219" s="161"/>
      <c r="K219" s="161"/>
      <c r="L219" s="161"/>
      <c r="M219" s="161"/>
      <c r="N219" s="161"/>
      <c r="O219" s="77">
        <f t="shared" si="39"/>
        <v>0</v>
      </c>
      <c r="P219" s="77"/>
      <c r="Q219" s="57"/>
      <c r="R219" s="160"/>
      <c r="S219" s="160"/>
      <c r="T219" s="161"/>
      <c r="U219" s="161"/>
      <c r="V219" s="161"/>
      <c r="W219" s="161"/>
      <c r="X219" s="157"/>
      <c r="Y219" s="77">
        <f t="shared" si="40"/>
        <v>0</v>
      </c>
      <c r="Z219" s="77"/>
    </row>
    <row r="220" spans="7:26" x14ac:dyDescent="0.3">
      <c r="G220" s="23"/>
      <c r="H220" s="62">
        <f t="shared" si="38"/>
        <v>0</v>
      </c>
      <c r="I220" s="160"/>
      <c r="J220" s="161"/>
      <c r="K220" s="161"/>
      <c r="L220" s="161"/>
      <c r="M220" s="161"/>
      <c r="N220" s="161"/>
      <c r="O220" s="77">
        <f t="shared" si="39"/>
        <v>0</v>
      </c>
      <c r="P220" s="77"/>
      <c r="Q220" s="57"/>
      <c r="R220" s="160"/>
      <c r="S220" s="160"/>
      <c r="T220" s="161"/>
      <c r="U220" s="161"/>
      <c r="V220" s="161"/>
      <c r="W220" s="161"/>
      <c r="X220" s="157"/>
      <c r="Y220" s="77">
        <f t="shared" si="40"/>
        <v>0</v>
      </c>
      <c r="Z220" s="77"/>
    </row>
    <row r="221" spans="7:26" x14ac:dyDescent="0.3">
      <c r="G221" s="23"/>
      <c r="H221" s="62">
        <f t="shared" si="38"/>
        <v>0</v>
      </c>
      <c r="I221" s="160"/>
      <c r="J221" s="161"/>
      <c r="K221" s="161"/>
      <c r="L221" s="161"/>
      <c r="M221" s="161"/>
      <c r="N221" s="161"/>
      <c r="O221" s="77">
        <f t="shared" si="39"/>
        <v>0</v>
      </c>
      <c r="P221" s="77"/>
      <c r="Q221" s="57"/>
      <c r="R221" s="160"/>
      <c r="S221" s="160"/>
      <c r="T221" s="161"/>
      <c r="U221" s="161"/>
      <c r="V221" s="161"/>
      <c r="W221" s="161"/>
      <c r="X221" s="157"/>
      <c r="Y221" s="77">
        <f t="shared" si="40"/>
        <v>0</v>
      </c>
      <c r="Z221" s="77"/>
    </row>
    <row r="222" spans="7:26" x14ac:dyDescent="0.3">
      <c r="G222" s="23"/>
      <c r="H222" s="62">
        <f t="shared" si="38"/>
        <v>0</v>
      </c>
      <c r="I222" s="160"/>
      <c r="J222" s="161"/>
      <c r="K222" s="161"/>
      <c r="L222" s="161"/>
      <c r="M222" s="161"/>
      <c r="N222" s="161"/>
      <c r="O222" s="77">
        <f t="shared" si="39"/>
        <v>0</v>
      </c>
      <c r="P222" s="77"/>
      <c r="Q222" s="57"/>
      <c r="R222" s="160"/>
      <c r="S222" s="160"/>
      <c r="T222" s="161"/>
      <c r="U222" s="161"/>
      <c r="V222" s="161"/>
      <c r="W222" s="161"/>
      <c r="X222" s="157"/>
      <c r="Y222" s="77">
        <f t="shared" si="40"/>
        <v>0</v>
      </c>
      <c r="Z222" s="77"/>
    </row>
    <row r="223" spans="7:26" ht="15" thickBot="1" x14ac:dyDescent="0.35">
      <c r="G223" s="131"/>
      <c r="H223" s="199">
        <f t="shared" si="38"/>
        <v>0</v>
      </c>
      <c r="I223" s="38"/>
      <c r="J223" s="18"/>
      <c r="K223" s="18"/>
      <c r="L223" s="18"/>
      <c r="M223" s="18"/>
      <c r="N223" s="18"/>
      <c r="O223" s="80">
        <f t="shared" si="39"/>
        <v>0</v>
      </c>
      <c r="P223" s="80"/>
      <c r="Q223" s="58"/>
      <c r="R223" s="38"/>
      <c r="S223" s="38"/>
      <c r="T223" s="18"/>
      <c r="U223" s="18"/>
      <c r="V223" s="18"/>
      <c r="W223" s="18"/>
      <c r="X223" s="163"/>
      <c r="Y223" s="80">
        <f t="shared" si="40"/>
        <v>0</v>
      </c>
      <c r="Z223" s="80"/>
    </row>
    <row r="224" spans="7:26" x14ac:dyDescent="0.3">
      <c r="H224" s="147"/>
    </row>
    <row r="225" spans="7:26" ht="26.4" thickBot="1" x14ac:dyDescent="0.55000000000000004">
      <c r="G225" s="328" t="s">
        <v>341</v>
      </c>
      <c r="H225" s="329"/>
    </row>
    <row r="226" spans="7:26" ht="15" thickBot="1" x14ac:dyDescent="0.35">
      <c r="G226" s="9" t="s">
        <v>44</v>
      </c>
      <c r="H226" s="61" t="s">
        <v>13</v>
      </c>
      <c r="I226" s="47" t="s">
        <v>46</v>
      </c>
      <c r="J226" s="102" t="s">
        <v>14</v>
      </c>
      <c r="K226" s="49" t="s">
        <v>15</v>
      </c>
      <c r="L226" s="49" t="s">
        <v>51</v>
      </c>
      <c r="M226" s="49" t="s">
        <v>52</v>
      </c>
      <c r="N226" s="49" t="s">
        <v>53</v>
      </c>
      <c r="O226" s="76" t="s">
        <v>38</v>
      </c>
      <c r="P226" s="76" t="s">
        <v>59</v>
      </c>
      <c r="Q226" s="56"/>
      <c r="R226" s="47" t="s">
        <v>63</v>
      </c>
      <c r="S226" s="85" t="s">
        <v>46</v>
      </c>
      <c r="T226" s="102" t="s">
        <v>14</v>
      </c>
      <c r="U226" s="49" t="s">
        <v>15</v>
      </c>
      <c r="V226" s="49" t="s">
        <v>51</v>
      </c>
      <c r="W226" s="49" t="s">
        <v>52</v>
      </c>
      <c r="X226" s="49" t="s">
        <v>53</v>
      </c>
      <c r="Y226" s="76" t="s">
        <v>38</v>
      </c>
      <c r="Z226" s="76" t="s">
        <v>59</v>
      </c>
    </row>
    <row r="227" spans="7:26" x14ac:dyDescent="0.3">
      <c r="G227" s="200" t="s">
        <v>108</v>
      </c>
      <c r="H227" s="63">
        <f t="shared" si="13"/>
        <v>2</v>
      </c>
      <c r="I227" s="251" t="s">
        <v>112</v>
      </c>
      <c r="J227" s="252"/>
      <c r="K227" s="252"/>
      <c r="L227" s="252"/>
      <c r="M227" s="252"/>
      <c r="N227" s="253"/>
      <c r="O227" s="254">
        <f t="shared" ref="O227:O230" si="41">(J227+K227)*$Y$3</f>
        <v>0</v>
      </c>
      <c r="P227" s="254"/>
      <c r="Q227" s="255"/>
      <c r="R227" s="256" t="s">
        <v>109</v>
      </c>
      <c r="S227" s="257" t="s">
        <v>110</v>
      </c>
      <c r="T227" s="257"/>
      <c r="U227" s="257"/>
      <c r="V227" s="257">
        <v>1</v>
      </c>
      <c r="W227" s="257">
        <v>1</v>
      </c>
      <c r="X227" s="257">
        <v>2</v>
      </c>
      <c r="Y227" s="254">
        <f t="shared" si="15"/>
        <v>0</v>
      </c>
      <c r="Z227" s="254"/>
    </row>
    <row r="228" spans="7:26" ht="15" thickBot="1" x14ac:dyDescent="0.35">
      <c r="G228" s="27" t="s">
        <v>39</v>
      </c>
      <c r="H228" s="64">
        <f t="shared" si="13"/>
        <v>2</v>
      </c>
      <c r="I228" s="258" t="s">
        <v>112</v>
      </c>
      <c r="J228" s="259"/>
      <c r="K228" s="259"/>
      <c r="L228" s="259"/>
      <c r="M228" s="259"/>
      <c r="N228" s="260"/>
      <c r="O228" s="261">
        <f t="shared" si="41"/>
        <v>0</v>
      </c>
      <c r="P228" s="261"/>
      <c r="Q228" s="262"/>
      <c r="R228" s="262"/>
      <c r="S228" s="263" t="s">
        <v>111</v>
      </c>
      <c r="T228" s="263"/>
      <c r="U228" s="263"/>
      <c r="V228" s="263">
        <v>2</v>
      </c>
      <c r="W228" s="263">
        <v>1</v>
      </c>
      <c r="X228" s="263"/>
      <c r="Y228" s="261">
        <f t="shared" si="15"/>
        <v>0</v>
      </c>
      <c r="Z228" s="261"/>
    </row>
    <row r="229" spans="7:26" x14ac:dyDescent="0.3">
      <c r="G229" s="200" t="s">
        <v>113</v>
      </c>
      <c r="H229" s="63">
        <f t="shared" si="13"/>
        <v>2</v>
      </c>
      <c r="I229" s="159"/>
      <c r="J229" s="157"/>
      <c r="K229" s="157"/>
      <c r="L229" s="157"/>
      <c r="M229" s="157"/>
      <c r="N229" s="157"/>
      <c r="O229" s="79">
        <f t="shared" si="41"/>
        <v>0</v>
      </c>
      <c r="P229" s="79"/>
      <c r="Q229" s="59"/>
      <c r="R229" s="125" t="s">
        <v>114</v>
      </c>
      <c r="S229" s="157" t="s">
        <v>110</v>
      </c>
      <c r="T229" s="157"/>
      <c r="U229" s="157"/>
      <c r="V229" s="157">
        <v>1</v>
      </c>
      <c r="W229" s="157">
        <v>1</v>
      </c>
      <c r="X229" s="157">
        <v>2</v>
      </c>
      <c r="Y229" s="79">
        <f t="shared" si="15"/>
        <v>0</v>
      </c>
      <c r="Z229" s="79"/>
    </row>
    <row r="230" spans="7:26" ht="15" thickBot="1" x14ac:dyDescent="0.35">
      <c r="G230" s="30" t="s">
        <v>39</v>
      </c>
      <c r="H230" s="64">
        <f t="shared" si="13"/>
        <v>0</v>
      </c>
      <c r="I230" s="159"/>
      <c r="J230" s="157"/>
      <c r="K230" s="157"/>
      <c r="L230" s="157"/>
      <c r="M230" s="157"/>
      <c r="N230" s="157"/>
      <c r="O230" s="80">
        <f t="shared" si="41"/>
        <v>0</v>
      </c>
      <c r="P230" s="80"/>
      <c r="Q230" s="58"/>
      <c r="R230" s="17"/>
      <c r="S230" s="163"/>
      <c r="T230" s="163"/>
      <c r="U230" s="163"/>
      <c r="V230" s="163"/>
      <c r="W230" s="163"/>
      <c r="X230" s="163"/>
      <c r="Y230" s="80">
        <f t="shared" si="15"/>
        <v>0</v>
      </c>
      <c r="Z230" s="80"/>
    </row>
    <row r="231" spans="7:26" ht="15" thickBot="1" x14ac:dyDescent="0.35">
      <c r="G231" s="200" t="s">
        <v>115</v>
      </c>
      <c r="H231" s="63">
        <f t="shared" ref="H231:H241" si="42">MAX(K231:N231)+MAX(U231:X231)</f>
        <v>2</v>
      </c>
      <c r="I231" s="251" t="s">
        <v>112</v>
      </c>
      <c r="J231" s="252"/>
      <c r="K231" s="252"/>
      <c r="L231" s="252"/>
      <c r="M231" s="252"/>
      <c r="N231" s="253"/>
      <c r="O231" s="79">
        <f>(J231+K231)*$Y$3</f>
        <v>0</v>
      </c>
      <c r="P231" s="79"/>
      <c r="Q231" s="59"/>
      <c r="R231" s="155" t="s">
        <v>116</v>
      </c>
      <c r="S231" s="155" t="s">
        <v>117</v>
      </c>
      <c r="T231" s="156"/>
      <c r="U231" s="156">
        <v>2</v>
      </c>
      <c r="V231" s="156">
        <v>1</v>
      </c>
      <c r="W231" s="156">
        <v>1</v>
      </c>
      <c r="X231" s="156"/>
      <c r="Y231" s="79">
        <f t="shared" ref="Y231:Y233" si="43">(T231+U231)*$Y$3</f>
        <v>1</v>
      </c>
      <c r="Z231" s="79"/>
    </row>
    <row r="232" spans="7:26" x14ac:dyDescent="0.3">
      <c r="G232" s="312"/>
      <c r="H232" s="63">
        <f t="shared" si="42"/>
        <v>1</v>
      </c>
      <c r="I232" s="314" t="s">
        <v>112</v>
      </c>
      <c r="J232" s="257"/>
      <c r="K232" s="257"/>
      <c r="L232" s="257"/>
      <c r="M232" s="257"/>
      <c r="N232" s="315"/>
      <c r="O232" s="180"/>
      <c r="P232" s="180"/>
      <c r="Q232" s="57"/>
      <c r="R232" s="159"/>
      <c r="S232" s="159" t="s">
        <v>311</v>
      </c>
      <c r="T232" s="157"/>
      <c r="U232" s="157">
        <v>1</v>
      </c>
      <c r="V232" s="157"/>
      <c r="W232" s="157"/>
      <c r="X232" s="157"/>
      <c r="Y232" s="79">
        <f t="shared" si="43"/>
        <v>0.5</v>
      </c>
      <c r="Z232" s="180"/>
    </row>
    <row r="233" spans="7:26" ht="15" thickBot="1" x14ac:dyDescent="0.35">
      <c r="G233" s="30" t="s">
        <v>39</v>
      </c>
      <c r="H233" s="64">
        <f t="shared" si="42"/>
        <v>1</v>
      </c>
      <c r="I233" s="258" t="s">
        <v>112</v>
      </c>
      <c r="J233" s="263"/>
      <c r="K233" s="263"/>
      <c r="L233" s="263"/>
      <c r="M233" s="263"/>
      <c r="N233" s="316"/>
      <c r="O233" s="80">
        <f t="shared" ref="O233:O241" si="44">(J233+K233)*$Y$3</f>
        <v>0</v>
      </c>
      <c r="P233" s="80"/>
      <c r="Q233" s="58"/>
      <c r="R233" s="162"/>
      <c r="S233" s="162" t="s">
        <v>118</v>
      </c>
      <c r="T233" s="163"/>
      <c r="U233" s="163"/>
      <c r="V233" s="163">
        <v>1</v>
      </c>
      <c r="W233" s="163">
        <v>1</v>
      </c>
      <c r="X233" s="163"/>
      <c r="Y233" s="80">
        <f t="shared" si="43"/>
        <v>0</v>
      </c>
      <c r="Z233" s="80"/>
    </row>
    <row r="234" spans="7:26" x14ac:dyDescent="0.3">
      <c r="G234" s="200" t="s">
        <v>120</v>
      </c>
      <c r="H234" s="63">
        <f t="shared" si="42"/>
        <v>2</v>
      </c>
      <c r="I234" s="251" t="s">
        <v>112</v>
      </c>
      <c r="J234" s="252"/>
      <c r="K234" s="252"/>
      <c r="L234" s="252"/>
      <c r="M234" s="252"/>
      <c r="N234" s="253"/>
      <c r="O234" s="79">
        <f t="shared" si="44"/>
        <v>0</v>
      </c>
      <c r="P234" s="79"/>
      <c r="Q234" s="59"/>
      <c r="R234" s="125" t="s">
        <v>119</v>
      </c>
      <c r="S234" s="156" t="s">
        <v>296</v>
      </c>
      <c r="T234" s="156"/>
      <c r="U234" s="156"/>
      <c r="V234" s="156">
        <v>2</v>
      </c>
      <c r="W234" s="156">
        <v>2</v>
      </c>
      <c r="X234" s="156">
        <v>2</v>
      </c>
      <c r="Y234" s="79">
        <f t="shared" ref="Y234:Y235" si="45">(T234+U234)*$Y$3</f>
        <v>0</v>
      </c>
      <c r="Z234" s="79"/>
    </row>
    <row r="235" spans="7:26" ht="15" thickBot="1" x14ac:dyDescent="0.35">
      <c r="G235" s="30" t="s">
        <v>39</v>
      </c>
      <c r="H235" s="64">
        <f t="shared" si="42"/>
        <v>2</v>
      </c>
      <c r="I235" s="258" t="s">
        <v>112</v>
      </c>
      <c r="J235" s="259"/>
      <c r="K235" s="259"/>
      <c r="L235" s="259"/>
      <c r="M235" s="259"/>
      <c r="N235" s="260"/>
      <c r="O235" s="80">
        <f t="shared" si="44"/>
        <v>0</v>
      </c>
      <c r="P235" s="80"/>
      <c r="Q235" s="58"/>
      <c r="R235" s="239"/>
      <c r="S235" s="236" t="s">
        <v>244</v>
      </c>
      <c r="T235" s="236"/>
      <c r="U235" s="236">
        <v>2</v>
      </c>
      <c r="V235" s="236">
        <v>1</v>
      </c>
      <c r="W235" s="236">
        <v>1</v>
      </c>
      <c r="X235" s="157"/>
      <c r="Y235" s="80">
        <f t="shared" si="45"/>
        <v>1</v>
      </c>
      <c r="Z235" s="80"/>
    </row>
    <row r="236" spans="7:26" x14ac:dyDescent="0.3">
      <c r="G236" s="200" t="s">
        <v>250</v>
      </c>
      <c r="H236" s="63">
        <f t="shared" si="42"/>
        <v>2</v>
      </c>
      <c r="I236" s="164" t="s">
        <v>266</v>
      </c>
      <c r="J236" s="165"/>
      <c r="K236" s="165"/>
      <c r="L236" s="165"/>
      <c r="M236" s="165"/>
      <c r="N236" s="165">
        <v>1</v>
      </c>
      <c r="O236" s="79">
        <f t="shared" si="44"/>
        <v>0</v>
      </c>
      <c r="P236" s="79"/>
      <c r="Q236" s="59"/>
      <c r="R236" s="15" t="s">
        <v>162</v>
      </c>
      <c r="S236" s="164" t="s">
        <v>338</v>
      </c>
      <c r="T236" s="165"/>
      <c r="U236" s="165">
        <v>1</v>
      </c>
      <c r="V236" s="156"/>
      <c r="W236" s="156"/>
      <c r="X236" s="29"/>
      <c r="Y236" s="79">
        <f t="shared" ref="Y236:Y237" si="46">(T236+U236)*$Y$3</f>
        <v>0.5</v>
      </c>
      <c r="Z236" s="79"/>
    </row>
    <row r="237" spans="7:26" ht="15" thickBot="1" x14ac:dyDescent="0.35">
      <c r="G237" s="30" t="s">
        <v>39</v>
      </c>
      <c r="H237" s="64">
        <f t="shared" si="42"/>
        <v>0</v>
      </c>
      <c r="I237" s="162"/>
      <c r="J237" s="163"/>
      <c r="K237" s="163"/>
      <c r="L237" s="163"/>
      <c r="M237" s="163"/>
      <c r="N237" s="163"/>
      <c r="O237" s="80">
        <f t="shared" si="44"/>
        <v>0</v>
      </c>
      <c r="P237" s="80"/>
      <c r="Q237" s="58"/>
      <c r="R237" s="162"/>
      <c r="S237" s="162"/>
      <c r="T237" s="163"/>
      <c r="U237" s="163"/>
      <c r="V237" s="163"/>
      <c r="W237" s="163"/>
      <c r="X237" s="20"/>
      <c r="Y237" s="80">
        <f t="shared" si="46"/>
        <v>0</v>
      </c>
      <c r="Z237" s="80"/>
    </row>
    <row r="238" spans="7:26" x14ac:dyDescent="0.3">
      <c r="G238" s="200" t="s">
        <v>312</v>
      </c>
      <c r="H238" s="63">
        <f t="shared" si="42"/>
        <v>1</v>
      </c>
      <c r="I238" s="164"/>
      <c r="J238" s="165"/>
      <c r="K238" s="165"/>
      <c r="L238" s="165"/>
      <c r="M238" s="165"/>
      <c r="N238" s="165"/>
      <c r="O238" s="79">
        <f t="shared" si="44"/>
        <v>0</v>
      </c>
      <c r="P238" s="79"/>
      <c r="Q238" s="283"/>
      <c r="R238" s="125" t="s">
        <v>151</v>
      </c>
      <c r="S238" s="313" t="s">
        <v>313</v>
      </c>
      <c r="U238" s="147">
        <v>1</v>
      </c>
      <c r="V238" s="43">
        <v>1</v>
      </c>
      <c r="W238" s="43">
        <v>1</v>
      </c>
      <c r="Y238" s="79">
        <f t="shared" ref="Y238:Y239" si="47">(T238+U238)*$Y$3</f>
        <v>0.5</v>
      </c>
      <c r="Z238" s="79"/>
    </row>
    <row r="239" spans="7:26" ht="15" thickBot="1" x14ac:dyDescent="0.35">
      <c r="G239" s="30" t="s">
        <v>39</v>
      </c>
      <c r="H239" s="64">
        <f t="shared" si="42"/>
        <v>0</v>
      </c>
      <c r="I239" s="162"/>
      <c r="J239" s="163"/>
      <c r="K239" s="163"/>
      <c r="L239" s="163"/>
      <c r="M239" s="163"/>
      <c r="N239" s="163"/>
      <c r="O239" s="80">
        <f t="shared" si="44"/>
        <v>0</v>
      </c>
      <c r="P239" s="80"/>
      <c r="Q239" s="283"/>
      <c r="R239" s="17"/>
      <c r="Y239" s="80">
        <f t="shared" si="47"/>
        <v>0</v>
      </c>
      <c r="Z239" s="80"/>
    </row>
    <row r="240" spans="7:26" x14ac:dyDescent="0.3">
      <c r="G240" s="200" t="s">
        <v>314</v>
      </c>
      <c r="H240" s="63">
        <f t="shared" si="42"/>
        <v>1</v>
      </c>
      <c r="I240" s="164" t="s">
        <v>266</v>
      </c>
      <c r="J240" s="165"/>
      <c r="K240" s="165"/>
      <c r="L240" s="165"/>
      <c r="M240" s="165"/>
      <c r="N240" s="165">
        <v>1</v>
      </c>
      <c r="O240" s="79">
        <f t="shared" si="44"/>
        <v>0</v>
      </c>
      <c r="P240" s="79"/>
      <c r="Q240" s="59"/>
      <c r="R240" s="155"/>
      <c r="S240" s="155"/>
      <c r="T240" s="156"/>
      <c r="U240" s="156"/>
      <c r="V240" s="156"/>
      <c r="W240" s="156"/>
      <c r="X240" s="156"/>
      <c r="Y240" s="79">
        <f t="shared" ref="Y240:Y241" si="48">(T240+U240)*$Y$3</f>
        <v>0</v>
      </c>
      <c r="Z240" s="79"/>
    </row>
    <row r="241" spans="7:26" ht="15" thickBot="1" x14ac:dyDescent="0.35">
      <c r="G241" s="30" t="s">
        <v>39</v>
      </c>
      <c r="H241" s="64">
        <f t="shared" si="42"/>
        <v>0</v>
      </c>
      <c r="I241" s="162"/>
      <c r="J241" s="163"/>
      <c r="K241" s="163"/>
      <c r="L241" s="163"/>
      <c r="M241" s="163"/>
      <c r="N241" s="163"/>
      <c r="O241" s="80">
        <f t="shared" si="44"/>
        <v>0</v>
      </c>
      <c r="P241" s="80"/>
      <c r="Q241" s="58"/>
      <c r="R241" s="162"/>
      <c r="S241" s="162"/>
      <c r="T241" s="163"/>
      <c r="U241" s="163"/>
      <c r="V241" s="163"/>
      <c r="W241" s="163"/>
      <c r="X241" s="163"/>
      <c r="Y241" s="80">
        <f t="shared" si="48"/>
        <v>0</v>
      </c>
      <c r="Z241" s="80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R40" sqref="R40"/>
    </sheetView>
  </sheetViews>
  <sheetFormatPr defaultColWidth="9.109375" defaultRowHeight="14.4" x14ac:dyDescent="0.3"/>
  <cols>
    <col min="1" max="1" width="9.109375" style="147"/>
    <col min="2" max="2" width="13.554687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7</v>
      </c>
      <c r="I2" s="148" t="s">
        <v>1</v>
      </c>
      <c r="J2" s="149">
        <f t="shared" ref="J2:P2" si="0">J6+T6</f>
        <v>7</v>
      </c>
      <c r="K2" s="149">
        <f t="shared" si="0"/>
        <v>3</v>
      </c>
      <c r="L2" s="149">
        <f t="shared" si="0"/>
        <v>3</v>
      </c>
      <c r="M2" s="149">
        <f t="shared" si="0"/>
        <v>3</v>
      </c>
      <c r="N2" s="149">
        <f t="shared" si="0"/>
        <v>2</v>
      </c>
      <c r="O2" s="149">
        <f t="shared" si="0"/>
        <v>1.5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321" t="s">
        <v>8</v>
      </c>
      <c r="U4" s="321"/>
    </row>
    <row r="5" spans="1:26" ht="15.6" thickTop="1" thickBot="1" x14ac:dyDescent="0.35">
      <c r="G5" s="66" t="s">
        <v>57</v>
      </c>
      <c r="H5" s="67">
        <f>SUM(H8:H32)</f>
        <v>6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300</v>
      </c>
      <c r="J6" s="149">
        <f t="shared" ref="J6:O6" si="1">SUM(J10:J111)</f>
        <v>7</v>
      </c>
      <c r="K6" s="149">
        <f t="shared" si="1"/>
        <v>3</v>
      </c>
      <c r="L6" s="149">
        <f t="shared" si="1"/>
        <v>3</v>
      </c>
      <c r="M6" s="149">
        <f t="shared" si="1"/>
        <v>3</v>
      </c>
      <c r="N6" s="149">
        <f t="shared" si="1"/>
        <v>2</v>
      </c>
      <c r="O6" s="149">
        <f t="shared" si="1"/>
        <v>1.5</v>
      </c>
      <c r="P6" s="149"/>
      <c r="Q6" s="55"/>
      <c r="T6" s="149">
        <f t="shared" ref="T6:Y6" si="2">SUM(T14:T111)</f>
        <v>0</v>
      </c>
      <c r="U6" s="149">
        <f t="shared" si="2"/>
        <v>0</v>
      </c>
      <c r="V6" s="149">
        <f t="shared" si="2"/>
        <v>0</v>
      </c>
      <c r="W6" s="149">
        <f t="shared" si="2"/>
        <v>0</v>
      </c>
      <c r="X6" s="149">
        <f t="shared" si="2"/>
        <v>0</v>
      </c>
      <c r="Y6" s="149">
        <f t="shared" si="2"/>
        <v>0</v>
      </c>
      <c r="Z6" s="149"/>
    </row>
    <row r="7" spans="1:26" ht="15.6" thickTop="1" thickBot="1" x14ac:dyDescent="0.35">
      <c r="A7" s="73" t="s">
        <v>331</v>
      </c>
      <c r="B7" s="157" t="s">
        <v>89</v>
      </c>
      <c r="C7" s="157" t="s">
        <v>328</v>
      </c>
      <c r="D7" s="12">
        <v>10</v>
      </c>
      <c r="Q7" s="55"/>
    </row>
    <row r="8" spans="1:26" ht="15" thickBot="1" x14ac:dyDescent="0.35">
      <c r="A8" s="159" t="s">
        <v>332</v>
      </c>
      <c r="B8" s="157" t="s">
        <v>66</v>
      </c>
      <c r="C8" s="43" t="s">
        <v>330</v>
      </c>
      <c r="D8" s="12">
        <v>6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333</v>
      </c>
      <c r="B9" s="157" t="s">
        <v>90</v>
      </c>
      <c r="C9" s="43" t="s">
        <v>329</v>
      </c>
      <c r="D9" s="12">
        <v>7</v>
      </c>
      <c r="G9" s="22" t="s">
        <v>48</v>
      </c>
      <c r="H9" s="50" t="s">
        <v>50</v>
      </c>
      <c r="I9" s="279" t="s">
        <v>278</v>
      </c>
      <c r="J9" s="52"/>
      <c r="K9" s="52"/>
      <c r="L9" s="52"/>
      <c r="M9" s="52"/>
      <c r="N9" s="81"/>
      <c r="O9" s="82"/>
      <c r="P9" s="82"/>
      <c r="Q9" s="57"/>
      <c r="R9" s="51"/>
      <c r="S9" s="279" t="s">
        <v>278</v>
      </c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334</v>
      </c>
      <c r="C13" s="157"/>
      <c r="D13" s="12"/>
      <c r="G13" s="9" t="s">
        <v>253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23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SUM(H16:H21)</f>
        <v>3</v>
      </c>
      <c r="H16" s="62">
        <f>MAX(K16:N16)+MAX(U16:X16)</f>
        <v>2</v>
      </c>
      <c r="I16" s="159" t="s">
        <v>251</v>
      </c>
      <c r="J16" s="157"/>
      <c r="K16" s="157"/>
      <c r="L16" s="157"/>
      <c r="M16" s="157"/>
      <c r="N16" s="157">
        <v>2</v>
      </c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5</v>
      </c>
      <c r="G17" s="13"/>
      <c r="H17" s="62">
        <f t="shared" ref="H17:H21" si="3">MAX(K17:N17)+MAX(U17:X17)</f>
        <v>1</v>
      </c>
      <c r="I17" s="160" t="s">
        <v>316</v>
      </c>
      <c r="J17" s="161"/>
      <c r="K17" s="161"/>
      <c r="L17" s="161">
        <v>1</v>
      </c>
      <c r="M17" s="161">
        <v>1</v>
      </c>
      <c r="N17" s="161"/>
      <c r="O17" s="77">
        <f t="shared" ref="O17:O2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21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2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7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ht="15" thickBot="1" x14ac:dyDescent="0.35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ht="15" thickBot="1" x14ac:dyDescent="0.35">
      <c r="A22" s="111"/>
      <c r="B22" s="116" t="s">
        <v>58</v>
      </c>
      <c r="C22" s="116"/>
      <c r="D22" s="117"/>
      <c r="G22" s="53" t="s">
        <v>42</v>
      </c>
      <c r="H22" s="61" t="s">
        <v>13</v>
      </c>
      <c r="I22" s="47" t="s">
        <v>46</v>
      </c>
      <c r="J22" s="102" t="s">
        <v>14</v>
      </c>
      <c r="K22" s="49" t="s">
        <v>15</v>
      </c>
      <c r="L22" s="49" t="s">
        <v>51</v>
      </c>
      <c r="M22" s="49" t="s">
        <v>52</v>
      </c>
      <c r="N22" s="49" t="s">
        <v>53</v>
      </c>
      <c r="O22" s="76" t="s">
        <v>38</v>
      </c>
      <c r="P22" s="76" t="s">
        <v>59</v>
      </c>
      <c r="Q22" s="56"/>
      <c r="R22" s="47" t="s">
        <v>63</v>
      </c>
      <c r="S22" s="47" t="s">
        <v>46</v>
      </c>
      <c r="T22" s="102" t="s">
        <v>14</v>
      </c>
      <c r="U22" s="49" t="s">
        <v>15</v>
      </c>
      <c r="V22" s="49" t="s">
        <v>51</v>
      </c>
      <c r="W22" s="49" t="s">
        <v>52</v>
      </c>
      <c r="X22" s="49" t="s">
        <v>53</v>
      </c>
      <c r="Y22" s="76" t="s">
        <v>38</v>
      </c>
      <c r="Z22" s="76" t="s">
        <v>59</v>
      </c>
    </row>
    <row r="23" spans="1:26" ht="15" thickBot="1" x14ac:dyDescent="0.35">
      <c r="A23" s="159"/>
      <c r="B23" s="123"/>
      <c r="C23" s="114" t="s">
        <v>30</v>
      </c>
      <c r="D23" s="115">
        <f>B23*0.5</f>
        <v>0</v>
      </c>
      <c r="G23" s="22" t="s">
        <v>20</v>
      </c>
      <c r="H23" s="89" t="s">
        <v>50</v>
      </c>
      <c r="I23" s="90"/>
      <c r="J23" s="91"/>
      <c r="K23" s="91"/>
      <c r="L23" s="91"/>
      <c r="M23" s="91"/>
      <c r="N23" s="92"/>
      <c r="O23" s="93"/>
      <c r="P23" s="93"/>
      <c r="Q23" s="59"/>
      <c r="R23" s="90"/>
      <c r="S23" s="90"/>
      <c r="T23" s="91"/>
      <c r="U23" s="91"/>
      <c r="V23" s="91"/>
      <c r="W23" s="91"/>
      <c r="X23" s="92"/>
      <c r="Y23" s="93"/>
      <c r="Z23" s="93"/>
    </row>
    <row r="24" spans="1:26" x14ac:dyDescent="0.3">
      <c r="A24" s="159"/>
      <c r="B24" s="123">
        <v>1</v>
      </c>
      <c r="C24" s="114" t="s">
        <v>31</v>
      </c>
      <c r="D24" s="115">
        <f>B24</f>
        <v>1</v>
      </c>
      <c r="G24" s="54" t="s">
        <v>55</v>
      </c>
      <c r="H24" s="94" t="s">
        <v>50</v>
      </c>
      <c r="I24" s="95"/>
      <c r="J24" s="96"/>
      <c r="K24" s="96"/>
      <c r="L24" s="96"/>
      <c r="M24" s="96"/>
      <c r="N24" s="97"/>
      <c r="O24" s="98"/>
      <c r="P24" s="98"/>
      <c r="Q24" s="99"/>
      <c r="R24" s="95"/>
      <c r="S24" s="95"/>
      <c r="T24" s="96"/>
      <c r="U24" s="96"/>
      <c r="V24" s="96"/>
      <c r="W24" s="96"/>
      <c r="X24" s="97"/>
      <c r="Y24" s="98"/>
      <c r="Z24" s="98"/>
    </row>
    <row r="25" spans="1:26" x14ac:dyDescent="0.3">
      <c r="A25" s="159"/>
      <c r="B25" s="123"/>
      <c r="C25" s="114" t="s">
        <v>32</v>
      </c>
      <c r="D25" s="115">
        <f t="shared" ref="D25:D26" si="6">B25</f>
        <v>0</v>
      </c>
      <c r="G25" s="54">
        <f>SUM(H25:H26)</f>
        <v>0</v>
      </c>
      <c r="H25" s="62">
        <f>MAX(K25:N25)+MAX(U25:X25)</f>
        <v>0</v>
      </c>
      <c r="I25" s="159"/>
      <c r="J25" s="157"/>
      <c r="K25" s="157"/>
      <c r="L25" s="157"/>
      <c r="M25" s="157"/>
      <c r="N25" s="157"/>
      <c r="O25" s="84">
        <f>(J25+K25)*$Y$3</f>
        <v>0</v>
      </c>
      <c r="P25" s="84"/>
      <c r="Q25" s="57"/>
      <c r="R25" s="86"/>
      <c r="S25" s="86"/>
      <c r="T25" s="87"/>
      <c r="U25" s="87"/>
      <c r="V25" s="87"/>
      <c r="W25" s="87"/>
      <c r="X25" s="88"/>
      <c r="Y25" s="84">
        <f>(T25+U25)*$Y$3</f>
        <v>0</v>
      </c>
      <c r="Z25" s="84"/>
    </row>
    <row r="26" spans="1:26" ht="15" thickBot="1" x14ac:dyDescent="0.35">
      <c r="A26" s="159"/>
      <c r="B26" s="123"/>
      <c r="C26" s="114" t="s">
        <v>33</v>
      </c>
      <c r="D26" s="115">
        <f t="shared" si="6"/>
        <v>0</v>
      </c>
      <c r="G26" s="23"/>
      <c r="H26" s="62">
        <f t="shared" ref="H26" si="7">MAX(K26:N26)+MAX(U26:X26)</f>
        <v>0</v>
      </c>
      <c r="I26" s="160"/>
      <c r="J26" s="161"/>
      <c r="K26" s="161"/>
      <c r="L26" s="161"/>
      <c r="M26" s="161"/>
      <c r="N26" s="161"/>
      <c r="O26" s="77">
        <f t="shared" ref="O26" si="8">(J26+K26)*$Y$3</f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ref="Y26" si="9">(T26+U26)*$Y$3</f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</v>
      </c>
      <c r="G27" s="9" t="s">
        <v>44</v>
      </c>
      <c r="H27" s="61" t="s">
        <v>13</v>
      </c>
      <c r="I27" s="47" t="s">
        <v>46</v>
      </c>
      <c r="J27" s="102" t="s">
        <v>14</v>
      </c>
      <c r="K27" s="49" t="s">
        <v>15</v>
      </c>
      <c r="L27" s="49" t="s">
        <v>51</v>
      </c>
      <c r="M27" s="49" t="s">
        <v>52</v>
      </c>
      <c r="N27" s="49" t="s">
        <v>53</v>
      </c>
      <c r="O27" s="76" t="s">
        <v>38</v>
      </c>
      <c r="P27" s="76" t="s">
        <v>59</v>
      </c>
      <c r="Q27" s="56"/>
      <c r="R27" s="47" t="s">
        <v>63</v>
      </c>
      <c r="S27" s="85" t="s">
        <v>46</v>
      </c>
      <c r="T27" s="102" t="s">
        <v>14</v>
      </c>
      <c r="U27" s="49" t="s">
        <v>15</v>
      </c>
      <c r="V27" s="49" t="s">
        <v>51</v>
      </c>
      <c r="W27" s="49" t="s">
        <v>52</v>
      </c>
      <c r="X27" s="49" t="s">
        <v>53</v>
      </c>
      <c r="Y27" s="76" t="s">
        <v>38</v>
      </c>
      <c r="Z27" s="76" t="s">
        <v>59</v>
      </c>
    </row>
    <row r="28" spans="1:26" ht="15" thickBot="1" x14ac:dyDescent="0.35">
      <c r="G28" s="25" t="s">
        <v>252</v>
      </c>
      <c r="H28" s="63">
        <f t="shared" ref="H28:H31" si="10">MAX(K28:N28)+MAX(U28:X28)</f>
        <v>1</v>
      </c>
      <c r="I28" s="159" t="s">
        <v>252</v>
      </c>
      <c r="J28" s="157"/>
      <c r="K28" s="157">
        <v>1</v>
      </c>
      <c r="L28" s="157">
        <v>1</v>
      </c>
      <c r="M28" s="157">
        <v>1</v>
      </c>
      <c r="N28" s="157"/>
      <c r="O28" s="84">
        <f t="shared" ref="O28:O31" si="11">(J28+K28)*$Y$3</f>
        <v>0.5</v>
      </c>
      <c r="P28" s="84"/>
      <c r="Q28" s="57"/>
      <c r="R28" s="125"/>
      <c r="S28" s="157"/>
      <c r="T28" s="157"/>
      <c r="U28" s="157"/>
      <c r="V28" s="157"/>
      <c r="W28" s="157"/>
      <c r="X28" s="157"/>
      <c r="Y28" s="84">
        <f t="shared" ref="Y28:Y31" si="12">(T28+U28)*$Y$3</f>
        <v>0</v>
      </c>
      <c r="Z28" s="84"/>
    </row>
    <row r="29" spans="1:26" ht="15" thickBot="1" x14ac:dyDescent="0.35">
      <c r="A29" s="110" t="s">
        <v>62</v>
      </c>
      <c r="B29" s="156"/>
      <c r="C29" s="156"/>
      <c r="D29" s="29"/>
      <c r="G29" s="27" t="s">
        <v>39</v>
      </c>
      <c r="H29" s="64">
        <f t="shared" si="10"/>
        <v>0</v>
      </c>
      <c r="I29" s="38"/>
      <c r="J29" s="18"/>
      <c r="K29" s="18"/>
      <c r="L29" s="18"/>
      <c r="M29" s="18"/>
      <c r="N29" s="18"/>
      <c r="O29" s="80">
        <f t="shared" si="11"/>
        <v>0</v>
      </c>
      <c r="P29" s="80"/>
      <c r="Q29" s="58"/>
      <c r="R29" s="17"/>
      <c r="S29" s="163"/>
      <c r="T29" s="163"/>
      <c r="U29" s="163"/>
      <c r="V29" s="163"/>
      <c r="W29" s="163"/>
      <c r="X29" s="163"/>
      <c r="Y29" s="80">
        <f t="shared" si="12"/>
        <v>0</v>
      </c>
      <c r="Z29" s="80"/>
    </row>
    <row r="30" spans="1:26" x14ac:dyDescent="0.3">
      <c r="A30" s="111"/>
      <c r="B30" s="157"/>
      <c r="C30" s="157" t="s">
        <v>35</v>
      </c>
      <c r="D30" s="12">
        <f>P2</f>
        <v>0</v>
      </c>
      <c r="G30" s="25" t="s">
        <v>259</v>
      </c>
      <c r="H30" s="63">
        <f t="shared" si="10"/>
        <v>2</v>
      </c>
      <c r="I30" s="164" t="s">
        <v>327</v>
      </c>
      <c r="J30" s="165"/>
      <c r="K30" s="165">
        <v>2</v>
      </c>
      <c r="L30" s="165">
        <v>1</v>
      </c>
      <c r="M30" s="165">
        <v>1</v>
      </c>
      <c r="N30" s="165"/>
      <c r="O30" s="79">
        <f t="shared" si="11"/>
        <v>1</v>
      </c>
      <c r="P30" s="79"/>
      <c r="Q30" s="59"/>
      <c r="R30" s="155"/>
      <c r="S30" s="155"/>
      <c r="T30" s="156"/>
      <c r="U30" s="156"/>
      <c r="V30" s="156"/>
      <c r="W30" s="156"/>
      <c r="X30" s="156"/>
      <c r="Y30" s="79">
        <f t="shared" si="12"/>
        <v>0</v>
      </c>
      <c r="Z30" s="79"/>
    </row>
    <row r="31" spans="1:26" ht="15" thickBot="1" x14ac:dyDescent="0.35">
      <c r="A31" s="159"/>
      <c r="B31" s="116" t="s">
        <v>58</v>
      </c>
      <c r="C31" s="116"/>
      <c r="D31" s="124"/>
      <c r="G31" s="30" t="s">
        <v>39</v>
      </c>
      <c r="H31" s="64">
        <f t="shared" si="10"/>
        <v>0</v>
      </c>
      <c r="I31" s="162"/>
      <c r="J31" s="163"/>
      <c r="K31" s="163"/>
      <c r="L31" s="163"/>
      <c r="M31" s="163"/>
      <c r="N31" s="163"/>
      <c r="O31" s="80">
        <f t="shared" si="11"/>
        <v>0</v>
      </c>
      <c r="P31" s="80"/>
      <c r="Q31" s="58"/>
      <c r="R31" s="162"/>
      <c r="S31" s="162"/>
      <c r="T31" s="163"/>
      <c r="U31" s="163"/>
      <c r="V31" s="163"/>
      <c r="W31" s="163"/>
      <c r="X31" s="163"/>
      <c r="Y31" s="80">
        <f t="shared" si="12"/>
        <v>0</v>
      </c>
      <c r="Z31" s="80"/>
    </row>
    <row r="32" spans="1:26" x14ac:dyDescent="0.3">
      <c r="A32" s="159"/>
      <c r="B32" s="123"/>
      <c r="C32" s="114" t="s">
        <v>27</v>
      </c>
      <c r="D32" s="115">
        <f>INT(B32/4)</f>
        <v>0</v>
      </c>
    </row>
    <row r="33" spans="1:10" x14ac:dyDescent="0.3">
      <c r="A33" s="159"/>
      <c r="B33" s="123"/>
      <c r="C33" s="114" t="s">
        <v>28</v>
      </c>
      <c r="D33" s="115">
        <f>INT(B33/3)</f>
        <v>0</v>
      </c>
      <c r="H33" s="147"/>
    </row>
    <row r="34" spans="1:10" x14ac:dyDescent="0.3">
      <c r="A34" s="159"/>
      <c r="B34" s="123"/>
      <c r="C34" s="114" t="s">
        <v>29</v>
      </c>
      <c r="D34" s="115">
        <f>B34</f>
        <v>0</v>
      </c>
      <c r="H34" s="147"/>
    </row>
    <row r="35" spans="1:10" x14ac:dyDescent="0.3">
      <c r="A35" s="159"/>
      <c r="B35" s="157"/>
      <c r="C35" s="157" t="s">
        <v>36</v>
      </c>
      <c r="D35" s="75">
        <f>INT((D14-10)/5)</f>
        <v>2</v>
      </c>
      <c r="H35" s="147"/>
    </row>
    <row r="36" spans="1:10" ht="15" thickBot="1" x14ac:dyDescent="0.35">
      <c r="A36" s="159"/>
      <c r="B36" s="157"/>
      <c r="C36" s="166" t="s">
        <v>23</v>
      </c>
      <c r="D36" s="71">
        <f>D27-(D30+D35)</f>
        <v>-1</v>
      </c>
      <c r="H36" s="147"/>
      <c r="I36" s="147" t="s">
        <v>329</v>
      </c>
      <c r="J36" s="147">
        <v>7</v>
      </c>
    </row>
    <row r="37" spans="1:10" ht="15.6" thickTop="1" thickBot="1" x14ac:dyDescent="0.35">
      <c r="A37" s="162"/>
      <c r="B37" s="163"/>
      <c r="C37" s="163" t="s">
        <v>37</v>
      </c>
      <c r="D37" s="20">
        <f>IF(D36&lt;=0,0,D35)</f>
        <v>0</v>
      </c>
      <c r="H37" s="147"/>
    </row>
    <row r="38" spans="1:10" x14ac:dyDescent="0.3">
      <c r="H38" s="147"/>
    </row>
    <row r="39" spans="1:10" x14ac:dyDescent="0.3">
      <c r="H39" s="147"/>
    </row>
    <row r="40" spans="1:10" ht="15" thickBot="1" x14ac:dyDescent="0.35">
      <c r="C40" s="167" t="s">
        <v>38</v>
      </c>
      <c r="D40" s="167">
        <f>D19-D37</f>
        <v>7</v>
      </c>
      <c r="H40" s="147"/>
    </row>
    <row r="41" spans="1:10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J51"/>
  <sheetViews>
    <sheetView zoomScale="60" zoomScaleNormal="60" workbookViewId="0">
      <selection activeCell="O38" sqref="O38:O39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60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7.5546875" customWidth="1"/>
    <col min="29" max="29" width="15.5546875" customWidth="1"/>
  </cols>
  <sheetData>
    <row r="1" spans="1:36" ht="15" thickBot="1" x14ac:dyDescent="0.35"/>
    <row r="2" spans="1:36" x14ac:dyDescent="0.3">
      <c r="C2" s="1" t="s">
        <v>0</v>
      </c>
      <c r="D2" s="1">
        <f>D40+D3+D4</f>
        <v>13.4</v>
      </c>
      <c r="I2" s="2" t="s">
        <v>1</v>
      </c>
      <c r="J2" s="3">
        <f t="shared" ref="J2:P2" si="0">J6+T6</f>
        <v>3</v>
      </c>
      <c r="K2" s="3">
        <f t="shared" si="0"/>
        <v>11</v>
      </c>
      <c r="L2" s="3">
        <f t="shared" si="0"/>
        <v>9</v>
      </c>
      <c r="M2" s="3">
        <f t="shared" si="0"/>
        <v>10</v>
      </c>
      <c r="N2" s="3">
        <f t="shared" si="0"/>
        <v>3</v>
      </c>
      <c r="O2" s="3">
        <f t="shared" si="0"/>
        <v>7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36" ht="15" thickBot="1" x14ac:dyDescent="0.35">
      <c r="C3" s="4" t="s">
        <v>86</v>
      </c>
      <c r="D3" s="4">
        <f>AD12</f>
        <v>4.5</v>
      </c>
      <c r="W3" s="107" t="s">
        <v>4</v>
      </c>
      <c r="X3" s="108"/>
      <c r="Y3" s="109">
        <v>0.5</v>
      </c>
    </row>
    <row r="4" spans="1:36" ht="15" thickBot="1" x14ac:dyDescent="0.35">
      <c r="C4" s="4" t="s">
        <v>5</v>
      </c>
      <c r="D4" s="4">
        <v>1.1000000000000001</v>
      </c>
      <c r="I4" s="5" t="s">
        <v>6</v>
      </c>
      <c r="J4" s="5"/>
      <c r="K4" s="5"/>
      <c r="Q4" s="55"/>
      <c r="R4" s="6" t="s">
        <v>7</v>
      </c>
      <c r="S4" s="6"/>
      <c r="T4" s="321" t="s">
        <v>8</v>
      </c>
      <c r="U4" s="321"/>
    </row>
    <row r="5" spans="1:36" ht="15.6" thickTop="1" thickBot="1" x14ac:dyDescent="0.35">
      <c r="G5" s="66" t="s">
        <v>57</v>
      </c>
      <c r="H5" s="67">
        <f>SUM(H8:H43)</f>
        <v>18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322" t="s">
        <v>268</v>
      </c>
      <c r="AC5" s="323"/>
      <c r="AD5" s="324"/>
    </row>
    <row r="6" spans="1:36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900</v>
      </c>
      <c r="J6" s="3">
        <f t="shared" ref="J6:O6" si="1">SUM(J10:J122)</f>
        <v>0</v>
      </c>
      <c r="K6" s="3">
        <f t="shared" si="1"/>
        <v>10</v>
      </c>
      <c r="L6" s="3">
        <f t="shared" si="1"/>
        <v>4</v>
      </c>
      <c r="M6" s="3">
        <f t="shared" si="1"/>
        <v>5</v>
      </c>
      <c r="N6" s="3">
        <f t="shared" si="1"/>
        <v>3</v>
      </c>
      <c r="O6" s="3">
        <f t="shared" si="1"/>
        <v>5</v>
      </c>
      <c r="P6" s="3"/>
      <c r="Q6" s="55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0</v>
      </c>
      <c r="Y6" s="3">
        <f t="shared" si="2"/>
        <v>2</v>
      </c>
      <c r="Z6" s="3"/>
      <c r="AB6" s="168" t="s">
        <v>82</v>
      </c>
      <c r="AC6" s="169" t="s">
        <v>83</v>
      </c>
      <c r="AD6" s="179" t="s">
        <v>38</v>
      </c>
      <c r="AE6" s="147"/>
      <c r="AF6" s="147"/>
      <c r="AG6" s="147"/>
      <c r="AH6" s="147"/>
      <c r="AI6" s="147"/>
      <c r="AJ6" s="147"/>
    </row>
    <row r="7" spans="1:36" ht="15.6" thickTop="1" thickBot="1" x14ac:dyDescent="0.35">
      <c r="A7" s="73"/>
      <c r="B7" s="132" t="s">
        <v>64</v>
      </c>
      <c r="C7" s="132" t="s">
        <v>65</v>
      </c>
      <c r="D7" s="12">
        <v>8</v>
      </c>
      <c r="Q7" s="55"/>
      <c r="AB7" s="171" t="s">
        <v>84</v>
      </c>
      <c r="AC7" s="172" t="s">
        <v>88</v>
      </c>
      <c r="AD7" s="173">
        <v>2</v>
      </c>
      <c r="AE7" s="147"/>
      <c r="AF7" s="147"/>
      <c r="AG7" s="147"/>
      <c r="AH7" s="147"/>
      <c r="AI7" s="147"/>
      <c r="AJ7" s="147"/>
    </row>
    <row r="8" spans="1:36" ht="15" thickBot="1" x14ac:dyDescent="0.35">
      <c r="A8" s="11"/>
      <c r="B8" s="132" t="s">
        <v>66</v>
      </c>
      <c r="C8" s="132" t="s">
        <v>67</v>
      </c>
      <c r="D8" s="12">
        <v>9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  <c r="AB8" s="174" t="s">
        <v>85</v>
      </c>
      <c r="AC8" s="170" t="s">
        <v>87</v>
      </c>
      <c r="AD8" s="175">
        <v>1.5</v>
      </c>
      <c r="AE8" s="147"/>
      <c r="AF8" s="147"/>
      <c r="AG8" s="147"/>
      <c r="AH8" s="147"/>
      <c r="AI8" s="147"/>
      <c r="AJ8" s="147"/>
    </row>
    <row r="9" spans="1:36" ht="15" thickBot="1" x14ac:dyDescent="0.35">
      <c r="A9" s="11"/>
      <c r="B9" s="132" t="s">
        <v>68</v>
      </c>
      <c r="C9" s="132" t="s">
        <v>69</v>
      </c>
      <c r="D9" s="12">
        <v>9</v>
      </c>
      <c r="G9" s="22" t="s">
        <v>48</v>
      </c>
      <c r="H9" s="50" t="s">
        <v>50</v>
      </c>
      <c r="I9" s="279" t="s">
        <v>278</v>
      </c>
      <c r="J9" s="52"/>
      <c r="K9" s="52"/>
      <c r="L9" s="52"/>
      <c r="M9" s="52"/>
      <c r="N9" s="81"/>
      <c r="O9" s="82"/>
      <c r="P9" s="82"/>
      <c r="Q9" s="57"/>
      <c r="R9" s="51"/>
      <c r="S9" s="279" t="s">
        <v>278</v>
      </c>
      <c r="T9" s="52"/>
      <c r="U9" s="52"/>
      <c r="V9" s="52"/>
      <c r="W9" s="52"/>
      <c r="X9" s="81"/>
      <c r="Y9" s="82"/>
      <c r="Z9" s="82"/>
      <c r="AB9" s="174" t="s">
        <v>269</v>
      </c>
      <c r="AC9" s="170" t="s">
        <v>270</v>
      </c>
      <c r="AD9" s="175">
        <v>0.5</v>
      </c>
    </row>
    <row r="10" spans="1:36" x14ac:dyDescent="0.3">
      <c r="A10" s="11"/>
      <c r="B10" s="132" t="s">
        <v>21</v>
      </c>
      <c r="C10" s="132"/>
      <c r="D10" s="12">
        <v>0</v>
      </c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  <c r="AB10" s="174" t="s">
        <v>271</v>
      </c>
      <c r="AC10" s="170" t="s">
        <v>272</v>
      </c>
      <c r="AD10" s="175">
        <v>0.5</v>
      </c>
    </row>
    <row r="11" spans="1:36" x14ac:dyDescent="0.3">
      <c r="A11" s="11"/>
      <c r="B11" s="132" t="s">
        <v>22</v>
      </c>
      <c r="C11" s="132" t="s">
        <v>70</v>
      </c>
      <c r="D11" s="12">
        <v>0</v>
      </c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  <c r="AB11" s="174"/>
      <c r="AC11" s="170"/>
      <c r="AD11" s="175"/>
    </row>
    <row r="12" spans="1:36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  <c r="AB12" s="176"/>
      <c r="AC12" s="177" t="s">
        <v>23</v>
      </c>
      <c r="AD12" s="178">
        <f>SUM(AD7:AD11)</f>
        <v>4.5</v>
      </c>
    </row>
    <row r="13" spans="1:36" ht="15" thickBot="1" x14ac:dyDescent="0.35">
      <c r="A13" s="11"/>
      <c r="B13" s="133" t="s">
        <v>71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36" ht="15" thickBot="1" x14ac:dyDescent="0.35">
      <c r="A14" s="11"/>
      <c r="B14" s="32"/>
      <c r="C14" s="16" t="s">
        <v>23</v>
      </c>
      <c r="D14" s="70">
        <f>SUM(D7:D13)</f>
        <v>26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3"/>
      <c r="S14" s="127"/>
      <c r="T14" s="91"/>
      <c r="U14" s="91"/>
      <c r="V14" s="91"/>
      <c r="W14" s="91"/>
      <c r="X14" s="92"/>
      <c r="Y14" s="93"/>
      <c r="Z14" s="93"/>
    </row>
    <row r="15" spans="1:36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8"/>
      <c r="S15" s="130"/>
      <c r="T15" s="96"/>
      <c r="U15" s="96"/>
      <c r="V15" s="96"/>
      <c r="W15" s="96"/>
      <c r="X15" s="97"/>
      <c r="Y15" s="98"/>
      <c r="Z15" s="98"/>
    </row>
    <row r="16" spans="1:36" ht="15" thickBot="1" x14ac:dyDescent="0.35">
      <c r="G16" s="54">
        <f>SUM(H16:H31)</f>
        <v>13</v>
      </c>
      <c r="H16" s="62">
        <f>MAX(K16:N16)+MAX(U16:X16)</f>
        <v>2</v>
      </c>
      <c r="I16" s="11" t="s">
        <v>227</v>
      </c>
      <c r="J16" s="32"/>
      <c r="K16" s="32"/>
      <c r="L16" s="32"/>
      <c r="M16" s="32"/>
      <c r="N16" s="32">
        <v>2</v>
      </c>
      <c r="O16" s="84">
        <f>(J16+K16)*$Y$3</f>
        <v>0</v>
      </c>
      <c r="P16" s="84"/>
      <c r="Q16" s="57"/>
      <c r="R16" s="134"/>
      <c r="S16" s="138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5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223" t="s">
        <v>77</v>
      </c>
      <c r="S17" s="320" t="s">
        <v>75</v>
      </c>
      <c r="T17" s="141"/>
      <c r="U17" s="141"/>
      <c r="V17" s="141"/>
      <c r="W17" s="141"/>
      <c r="X17" s="142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2.8000000000000003</v>
      </c>
      <c r="G18" s="13"/>
      <c r="H18" s="62">
        <f t="shared" si="3"/>
        <v>5</v>
      </c>
      <c r="I18" s="135" t="s">
        <v>337</v>
      </c>
      <c r="J18" s="31"/>
      <c r="K18" s="31">
        <v>3</v>
      </c>
      <c r="L18" s="31">
        <v>1</v>
      </c>
      <c r="M18" s="31">
        <v>1</v>
      </c>
      <c r="N18" s="31"/>
      <c r="O18" s="77">
        <f t="shared" si="4"/>
        <v>1.5</v>
      </c>
      <c r="P18" s="77"/>
      <c r="Q18" s="57"/>
      <c r="R18" s="224"/>
      <c r="S18" s="319" t="s">
        <v>321</v>
      </c>
      <c r="T18" s="143">
        <v>3</v>
      </c>
      <c r="U18" s="143"/>
      <c r="V18" s="143">
        <v>2</v>
      </c>
      <c r="W18" s="143">
        <v>2</v>
      </c>
      <c r="X18" s="144"/>
      <c r="Y18" s="77">
        <f t="shared" si="5"/>
        <v>1.5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7.8000000000000007</v>
      </c>
      <c r="G19" s="13"/>
      <c r="H19" s="62">
        <f t="shared" si="3"/>
        <v>2</v>
      </c>
      <c r="I19" s="135" t="s">
        <v>73</v>
      </c>
      <c r="J19" s="31"/>
      <c r="K19" s="31">
        <v>1</v>
      </c>
      <c r="L19" s="31">
        <v>1</v>
      </c>
      <c r="M19" s="31">
        <v>1</v>
      </c>
      <c r="N19" s="31"/>
      <c r="O19" s="77">
        <f t="shared" si="4"/>
        <v>0.5</v>
      </c>
      <c r="P19" s="77"/>
      <c r="Q19" s="57"/>
      <c r="R19" s="224"/>
      <c r="S19" s="211" t="s">
        <v>76</v>
      </c>
      <c r="T19" s="143"/>
      <c r="U19" s="143"/>
      <c r="V19" s="143">
        <v>1</v>
      </c>
      <c r="W19" s="143">
        <v>1</v>
      </c>
      <c r="X19" s="144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3</v>
      </c>
      <c r="I20" s="318" t="s">
        <v>274</v>
      </c>
      <c r="J20" s="31"/>
      <c r="K20" s="31">
        <v>2</v>
      </c>
      <c r="L20" s="31"/>
      <c r="M20" s="31"/>
      <c r="N20" s="31"/>
      <c r="O20" s="77">
        <f t="shared" si="4"/>
        <v>1</v>
      </c>
      <c r="P20" s="77"/>
      <c r="Q20" s="57"/>
      <c r="R20" s="225"/>
      <c r="S20" s="222" t="s">
        <v>74</v>
      </c>
      <c r="T20" s="145"/>
      <c r="U20" s="145">
        <v>1</v>
      </c>
      <c r="V20" s="145">
        <v>1</v>
      </c>
      <c r="W20" s="145">
        <v>1</v>
      </c>
      <c r="X20" s="146"/>
      <c r="Y20" s="77">
        <f t="shared" si="5"/>
        <v>0.5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128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1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129" t="s">
        <v>79</v>
      </c>
      <c r="S22" s="42" t="s">
        <v>78</v>
      </c>
      <c r="T22" s="45"/>
      <c r="U22" s="45"/>
      <c r="V22" s="45">
        <v>1</v>
      </c>
      <c r="W22" s="45">
        <v>1</v>
      </c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128"/>
      <c r="S23" s="42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128"/>
      <c r="S24" s="42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>
        <v>1</v>
      </c>
      <c r="C25" s="114" t="s">
        <v>32</v>
      </c>
      <c r="D25" s="115">
        <f t="shared" ref="D25:D26" si="6">B25</f>
        <v>1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128"/>
      <c r="S25" s="42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>
        <v>1</v>
      </c>
      <c r="C26" s="114" t="s">
        <v>33</v>
      </c>
      <c r="D26" s="115">
        <f t="shared" si="6"/>
        <v>1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23"/>
      <c r="S26" s="1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2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23"/>
      <c r="S27" s="1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23"/>
      <c r="S28" s="1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23"/>
      <c r="S29" s="1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23"/>
      <c r="S30" s="1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131"/>
      <c r="S31" s="1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3</v>
      </c>
      <c r="G35" s="54">
        <f>SUM(H35:H36)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" si="7">MAX(K36:N36)+MAX(U36:X36)</f>
        <v>0</v>
      </c>
      <c r="I36" s="37"/>
      <c r="J36" s="31"/>
      <c r="K36" s="31"/>
      <c r="L36" s="31"/>
      <c r="M36" s="31"/>
      <c r="N36" s="31"/>
      <c r="O36" s="77">
        <f t="shared" ref="O36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9" t="s">
        <v>44</v>
      </c>
      <c r="H37" s="61" t="s">
        <v>13</v>
      </c>
      <c r="I37" s="47" t="s">
        <v>46</v>
      </c>
      <c r="J37" s="102" t="s">
        <v>14</v>
      </c>
      <c r="K37" s="49" t="s">
        <v>15</v>
      </c>
      <c r="L37" s="49" t="s">
        <v>51</v>
      </c>
      <c r="M37" s="49" t="s">
        <v>52</v>
      </c>
      <c r="N37" s="49" t="s">
        <v>53</v>
      </c>
      <c r="O37" s="76" t="s">
        <v>38</v>
      </c>
      <c r="P37" s="76" t="s">
        <v>59</v>
      </c>
      <c r="Q37" s="56"/>
      <c r="R37" s="47" t="s">
        <v>63</v>
      </c>
      <c r="S37" s="85" t="s">
        <v>46</v>
      </c>
      <c r="T37" s="102" t="s">
        <v>14</v>
      </c>
      <c r="U37" s="49" t="s">
        <v>15</v>
      </c>
      <c r="V37" s="49" t="s">
        <v>51</v>
      </c>
      <c r="W37" s="49" t="s">
        <v>52</v>
      </c>
      <c r="X37" s="49" t="s">
        <v>53</v>
      </c>
      <c r="Y37" s="76" t="s">
        <v>38</v>
      </c>
      <c r="Z37" s="76" t="s">
        <v>59</v>
      </c>
    </row>
    <row r="38" spans="1:26" ht="15" thickBot="1" x14ac:dyDescent="0.35">
      <c r="G38" s="25" t="s">
        <v>81</v>
      </c>
      <c r="H38" s="63">
        <f t="shared" ref="H38:H42" si="10">MAX(K38:N38)+MAX(U38:X38)</f>
        <v>1</v>
      </c>
      <c r="I38" s="11" t="s">
        <v>80</v>
      </c>
      <c r="J38" s="32"/>
      <c r="K38" s="32">
        <v>1</v>
      </c>
      <c r="L38" s="32">
        <v>1</v>
      </c>
      <c r="M38" s="32">
        <v>1</v>
      </c>
      <c r="N38" s="32"/>
      <c r="O38" s="84">
        <f t="shared" ref="O38:O42" si="11">(J38+K38)*$Y$3</f>
        <v>0.5</v>
      </c>
      <c r="P38" s="84"/>
      <c r="Q38" s="57"/>
      <c r="R38" s="125"/>
      <c r="S38" s="32"/>
      <c r="T38" s="32"/>
      <c r="U38" s="32"/>
      <c r="V38" s="32"/>
      <c r="W38" s="32"/>
      <c r="X38" s="32"/>
      <c r="Y38" s="84">
        <f t="shared" ref="Y38:Y42" si="12">(T38+U38)*$Y$3</f>
        <v>0</v>
      </c>
      <c r="Z38" s="84"/>
    </row>
    <row r="39" spans="1:26" x14ac:dyDescent="0.3">
      <c r="G39" s="231"/>
      <c r="H39" s="63">
        <f t="shared" si="10"/>
        <v>1</v>
      </c>
      <c r="I39" s="159" t="s">
        <v>225</v>
      </c>
      <c r="J39" s="157"/>
      <c r="K39" s="157"/>
      <c r="L39" s="157"/>
      <c r="M39" s="157">
        <v>1</v>
      </c>
      <c r="N39" s="157">
        <v>1</v>
      </c>
      <c r="O39" s="84">
        <f t="shared" si="11"/>
        <v>0</v>
      </c>
      <c r="P39" s="180"/>
      <c r="Q39" s="57"/>
      <c r="R39" s="13"/>
      <c r="S39" s="157"/>
      <c r="T39" s="157"/>
      <c r="U39" s="157"/>
      <c r="V39" s="157"/>
      <c r="W39" s="157"/>
      <c r="X39" s="157"/>
      <c r="Y39" s="84">
        <f t="shared" si="12"/>
        <v>0</v>
      </c>
      <c r="Z39" s="180"/>
    </row>
    <row r="40" spans="1:26" ht="15" thickBot="1" x14ac:dyDescent="0.35">
      <c r="C40" s="24" t="s">
        <v>38</v>
      </c>
      <c r="D40" s="24">
        <f>D19-D37</f>
        <v>7.8000000000000007</v>
      </c>
      <c r="G40" s="27" t="s">
        <v>39</v>
      </c>
      <c r="H40" s="64">
        <f t="shared" si="10"/>
        <v>1</v>
      </c>
      <c r="I40" s="38" t="s">
        <v>226</v>
      </c>
      <c r="J40" s="18"/>
      <c r="K40" s="18">
        <v>1</v>
      </c>
      <c r="L40" s="18"/>
      <c r="M40" s="18"/>
      <c r="N40" s="18"/>
      <c r="O40" s="80">
        <f t="shared" si="11"/>
        <v>0.5</v>
      </c>
      <c r="P40" s="80"/>
      <c r="Q40" s="58"/>
      <c r="R40" s="17"/>
      <c r="S40" s="19"/>
      <c r="T40" s="19"/>
      <c r="U40" s="19"/>
      <c r="V40" s="19"/>
      <c r="W40" s="19"/>
      <c r="X40" s="19"/>
      <c r="Y40" s="80">
        <f t="shared" si="12"/>
        <v>0</v>
      </c>
      <c r="Z40" s="80"/>
    </row>
    <row r="41" spans="1:26" ht="15" thickTop="1" x14ac:dyDescent="0.3">
      <c r="G41" s="25" t="s">
        <v>259</v>
      </c>
      <c r="H41" s="63">
        <f t="shared" si="10"/>
        <v>2</v>
      </c>
      <c r="I41" s="39" t="s">
        <v>273</v>
      </c>
      <c r="J41" s="26"/>
      <c r="K41" s="26">
        <v>2</v>
      </c>
      <c r="L41" s="26">
        <v>1</v>
      </c>
      <c r="M41" s="26">
        <v>1</v>
      </c>
      <c r="N41" s="26"/>
      <c r="O41" s="79">
        <f t="shared" si="11"/>
        <v>1</v>
      </c>
      <c r="P41" s="79"/>
      <c r="Q41" s="59"/>
      <c r="R41" s="46"/>
      <c r="S41" s="46"/>
      <c r="T41" s="28"/>
      <c r="U41" s="28"/>
      <c r="V41" s="28"/>
      <c r="W41" s="28"/>
      <c r="X41" s="28"/>
      <c r="Y41" s="79">
        <f t="shared" si="12"/>
        <v>0</v>
      </c>
      <c r="Z41" s="79"/>
    </row>
    <row r="42" spans="1:26" ht="15" thickBot="1" x14ac:dyDescent="0.35">
      <c r="G42" s="30" t="s">
        <v>39</v>
      </c>
      <c r="H42" s="64">
        <f t="shared" si="10"/>
        <v>0</v>
      </c>
      <c r="I42" s="40"/>
      <c r="J42" s="19"/>
      <c r="K42" s="19"/>
      <c r="L42" s="19"/>
      <c r="M42" s="19"/>
      <c r="N42" s="19"/>
      <c r="O42" s="80">
        <f t="shared" si="11"/>
        <v>0</v>
      </c>
      <c r="P42" s="80"/>
      <c r="Q42" s="58"/>
      <c r="R42" s="40"/>
      <c r="S42" s="40"/>
      <c r="T42" s="19"/>
      <c r="U42" s="19"/>
      <c r="V42" s="19"/>
      <c r="W42" s="19"/>
      <c r="X42" s="19"/>
      <c r="Y42" s="80">
        <f t="shared" si="12"/>
        <v>0</v>
      </c>
      <c r="Z42" s="80"/>
    </row>
    <row r="43" spans="1:26" x14ac:dyDescent="0.3">
      <c r="O43" s="147"/>
    </row>
    <row r="44" spans="1:26" x14ac:dyDescent="0.3"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36"/>
    </row>
    <row r="45" spans="1:26" x14ac:dyDescent="0.3">
      <c r="G45" s="147"/>
      <c r="H45" s="147"/>
      <c r="I45" s="147"/>
      <c r="J45" s="136"/>
    </row>
    <row r="46" spans="1:26" x14ac:dyDescent="0.3">
      <c r="G46" s="147"/>
      <c r="H46" s="147"/>
      <c r="I46" s="147"/>
      <c r="J46" s="136"/>
    </row>
    <row r="47" spans="1:26" x14ac:dyDescent="0.3">
      <c r="G47" s="147"/>
      <c r="H47" s="147"/>
      <c r="I47" s="147"/>
      <c r="J47" s="136"/>
    </row>
    <row r="48" spans="1:26" x14ac:dyDescent="0.3">
      <c r="G48" s="147"/>
      <c r="H48" s="147"/>
      <c r="I48" s="147"/>
      <c r="J48" s="136"/>
    </row>
    <row r="49" spans="7:10" x14ac:dyDescent="0.3">
      <c r="G49" s="147"/>
      <c r="H49" s="147"/>
      <c r="I49" s="147"/>
      <c r="J49" s="136"/>
    </row>
    <row r="50" spans="7:10" x14ac:dyDescent="0.3">
      <c r="G50" s="147"/>
      <c r="H50" s="147"/>
      <c r="I50" s="147"/>
      <c r="J50" s="136"/>
    </row>
    <row r="51" spans="7:10" x14ac:dyDescent="0.3">
      <c r="H51"/>
    </row>
  </sheetData>
  <mergeCells count="2">
    <mergeCell ref="T4:U4"/>
    <mergeCell ref="AB5:AD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8"/>
  <sheetViews>
    <sheetView topLeftCell="A7" zoomScale="89" zoomScaleNormal="89" workbookViewId="0">
      <selection activeCell="S26" sqref="S26"/>
    </sheetView>
  </sheetViews>
  <sheetFormatPr defaultColWidth="9.109375" defaultRowHeight="14.4" x14ac:dyDescent="0.3"/>
  <cols>
    <col min="1" max="1" width="9.109375" style="147"/>
    <col min="2" max="2" width="10.6640625" style="147" customWidth="1"/>
    <col min="3" max="3" width="18.109375" style="147" customWidth="1"/>
    <col min="4" max="4" width="9.1093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9.1093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9.109375" style="147"/>
    <col min="26" max="26" width="6.5546875" style="147" customWidth="1"/>
    <col min="27" max="16384" width="9.109375" style="147"/>
  </cols>
  <sheetData>
    <row r="1" spans="1:28" ht="15" thickBot="1" x14ac:dyDescent="0.35"/>
    <row r="2" spans="1:28" x14ac:dyDescent="0.3">
      <c r="C2" s="1" t="s">
        <v>0</v>
      </c>
      <c r="D2" s="1">
        <f>D40+D3+D4</f>
        <v>0.5</v>
      </c>
      <c r="I2" s="148" t="s">
        <v>1</v>
      </c>
      <c r="J2" s="149">
        <f t="shared" ref="J2:P2" si="0">J6+T6</f>
        <v>0.5</v>
      </c>
      <c r="K2" s="149">
        <f t="shared" si="0"/>
        <v>2</v>
      </c>
      <c r="L2" s="149">
        <f t="shared" si="0"/>
        <v>2</v>
      </c>
      <c r="M2" s="149">
        <f t="shared" si="0"/>
        <v>2</v>
      </c>
      <c r="N2" s="149">
        <f t="shared" si="0"/>
        <v>2</v>
      </c>
      <c r="O2" s="149">
        <f t="shared" si="0"/>
        <v>1.25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8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8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321" t="s">
        <v>8</v>
      </c>
      <c r="U4" s="321"/>
    </row>
    <row r="5" spans="1:28" ht="15.6" thickTop="1" thickBot="1" x14ac:dyDescent="0.35">
      <c r="G5" s="66" t="s">
        <v>57</v>
      </c>
      <c r="H5" s="67">
        <f>SUM(H8:H38)</f>
        <v>6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8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300</v>
      </c>
      <c r="J6" s="149">
        <f t="shared" ref="J6:O6" si="1">SUM(J10:J118)</f>
        <v>0</v>
      </c>
      <c r="K6" s="149">
        <f t="shared" si="1"/>
        <v>0</v>
      </c>
      <c r="L6" s="149">
        <f t="shared" si="1"/>
        <v>1</v>
      </c>
      <c r="M6" s="149">
        <f t="shared" si="1"/>
        <v>1</v>
      </c>
      <c r="N6" s="149">
        <f t="shared" si="1"/>
        <v>2</v>
      </c>
      <c r="O6" s="149">
        <f t="shared" si="1"/>
        <v>0</v>
      </c>
      <c r="P6" s="149"/>
      <c r="Q6" s="55"/>
      <c r="T6" s="149">
        <f t="shared" ref="T6:Y6" si="2">SUM(T14:T118)</f>
        <v>0.5</v>
      </c>
      <c r="U6" s="149">
        <f t="shared" si="2"/>
        <v>2</v>
      </c>
      <c r="V6" s="149">
        <f t="shared" si="2"/>
        <v>1</v>
      </c>
      <c r="W6" s="149">
        <f t="shared" si="2"/>
        <v>1</v>
      </c>
      <c r="X6" s="149">
        <f t="shared" si="2"/>
        <v>0</v>
      </c>
      <c r="Y6" s="149">
        <f t="shared" si="2"/>
        <v>1.25</v>
      </c>
      <c r="Z6" s="149"/>
    </row>
    <row r="7" spans="1:28" ht="15.6" thickTop="1" thickBot="1" x14ac:dyDescent="0.35">
      <c r="A7" s="73"/>
      <c r="B7" s="157" t="s">
        <v>89</v>
      </c>
      <c r="C7" s="157" t="s">
        <v>91</v>
      </c>
      <c r="D7" s="12">
        <v>10</v>
      </c>
      <c r="Q7" s="55"/>
    </row>
    <row r="8" spans="1:28" ht="15" thickBot="1" x14ac:dyDescent="0.35">
      <c r="A8" s="159"/>
      <c r="B8" s="157" t="s">
        <v>66</v>
      </c>
      <c r="C8" s="43" t="s">
        <v>92</v>
      </c>
      <c r="D8" s="12">
        <v>5</v>
      </c>
      <c r="G8" s="53" t="s">
        <v>97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8" ht="15" thickBot="1" x14ac:dyDescent="0.35">
      <c r="A9" s="159"/>
      <c r="B9" s="157" t="s">
        <v>90</v>
      </c>
      <c r="C9" s="43" t="s">
        <v>93</v>
      </c>
      <c r="D9" s="12">
        <v>5</v>
      </c>
      <c r="G9" s="22" t="s">
        <v>48</v>
      </c>
      <c r="H9" s="50" t="s">
        <v>50</v>
      </c>
      <c r="I9" s="279" t="s">
        <v>278</v>
      </c>
      <c r="J9" s="52"/>
      <c r="K9" s="52"/>
      <c r="L9" s="52"/>
      <c r="M9" s="52"/>
      <c r="N9" s="81"/>
      <c r="O9" s="82"/>
      <c r="P9" s="82"/>
      <c r="Q9" s="57"/>
      <c r="R9" s="51"/>
      <c r="S9" s="279" t="s">
        <v>278</v>
      </c>
      <c r="T9" s="52"/>
      <c r="U9" s="52"/>
      <c r="V9" s="52"/>
      <c r="W9" s="52"/>
      <c r="X9" s="81"/>
      <c r="Y9" s="82"/>
      <c r="Z9" s="82"/>
    </row>
    <row r="10" spans="1:28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8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8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8" ht="15" thickBot="1" x14ac:dyDescent="0.35">
      <c r="A13" s="159"/>
      <c r="B13" s="74" t="s">
        <v>60</v>
      </c>
      <c r="C13" s="157"/>
      <c r="D13" s="12"/>
      <c r="G13" s="9" t="s">
        <v>97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  <c r="AB13"/>
    </row>
    <row r="14" spans="1:28" ht="15" thickBot="1" x14ac:dyDescent="0.35">
      <c r="A14" s="159"/>
      <c r="B14" s="157"/>
      <c r="C14" s="158" t="s">
        <v>23</v>
      </c>
      <c r="D14" s="70">
        <f>SUM(D7:D13)</f>
        <v>20</v>
      </c>
      <c r="G14" s="10" t="s">
        <v>40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  <c r="AB14"/>
    </row>
    <row r="15" spans="1:28" ht="15.6" thickTop="1" thickBot="1" x14ac:dyDescent="0.35">
      <c r="A15" s="162"/>
      <c r="B15" s="163"/>
      <c r="C15" s="163"/>
      <c r="D15" s="20"/>
      <c r="G15" s="54" t="s">
        <v>56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  <c r="AB15"/>
    </row>
    <row r="16" spans="1:28" ht="15" thickBot="1" x14ac:dyDescent="0.35">
      <c r="G16" s="54">
        <f>SUM(H16:H33)</f>
        <v>5</v>
      </c>
      <c r="H16" s="62">
        <f>MAX(K16:N16)+MAX(U16:X16)</f>
        <v>1</v>
      </c>
      <c r="I16" s="232" t="s">
        <v>224</v>
      </c>
      <c r="J16" s="161"/>
      <c r="K16" s="161"/>
      <c r="L16" s="161"/>
      <c r="M16" s="161"/>
      <c r="N16" s="161">
        <v>1</v>
      </c>
      <c r="O16" s="180">
        <f>(J16+K16)*$Y$3</f>
        <v>0</v>
      </c>
      <c r="P16" s="180"/>
      <c r="Q16" s="57"/>
      <c r="R16" s="181"/>
      <c r="S16" s="181"/>
      <c r="T16" s="139"/>
      <c r="U16" s="139"/>
      <c r="V16" s="139"/>
      <c r="W16" s="139"/>
      <c r="X16" s="140"/>
      <c r="Y16" s="84">
        <f>(T16+U16)*$Y$3</f>
        <v>0</v>
      </c>
      <c r="Z16" s="84"/>
    </row>
    <row r="17" spans="1:29" x14ac:dyDescent="0.3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33" si="3">MAX(K17:N17)+MAX(U17:X17)</f>
        <v>1</v>
      </c>
      <c r="I17" s="264" t="s">
        <v>279</v>
      </c>
      <c r="J17" s="141"/>
      <c r="K17" s="141"/>
      <c r="L17" s="141">
        <v>1</v>
      </c>
      <c r="M17" s="141">
        <v>1</v>
      </c>
      <c r="N17" s="267"/>
      <c r="O17" s="270">
        <f t="shared" ref="O17:O33" si="4">(J17+K17)*$Y$3</f>
        <v>0</v>
      </c>
      <c r="P17" s="270"/>
      <c r="Q17" s="276"/>
      <c r="R17" s="273" t="s">
        <v>91</v>
      </c>
      <c r="S17" s="247" t="s">
        <v>280</v>
      </c>
      <c r="T17" s="141">
        <v>0.5</v>
      </c>
      <c r="U17" s="141"/>
      <c r="V17" s="141"/>
      <c r="W17" s="141"/>
      <c r="X17" s="142"/>
      <c r="Y17" s="183">
        <f t="shared" ref="Y17:Y33" si="5">(T17+U17)*$Y$3</f>
        <v>0.25</v>
      </c>
      <c r="Z17" s="77"/>
    </row>
    <row r="18" spans="1:29" ht="15" thickBot="1" x14ac:dyDescent="0.35">
      <c r="A18" s="159"/>
      <c r="B18" s="157"/>
      <c r="C18" s="158" t="s">
        <v>26</v>
      </c>
      <c r="D18" s="120">
        <f>(J2+K2)*$Y$2</f>
        <v>0.5</v>
      </c>
      <c r="G18" s="13"/>
      <c r="H18" s="62">
        <f t="shared" si="3"/>
        <v>1</v>
      </c>
      <c r="I18" s="265" t="s">
        <v>277</v>
      </c>
      <c r="J18" s="143"/>
      <c r="K18" s="143"/>
      <c r="L18" s="143"/>
      <c r="M18" s="143"/>
      <c r="N18" s="268">
        <v>1</v>
      </c>
      <c r="O18" s="271"/>
      <c r="P18" s="271"/>
      <c r="Q18" s="277"/>
      <c r="R18" s="274"/>
      <c r="S18" s="211"/>
      <c r="T18" s="143"/>
      <c r="U18" s="143"/>
      <c r="V18" s="143"/>
      <c r="W18" s="143"/>
      <c r="X18" s="144"/>
      <c r="Y18" s="183">
        <f t="shared" si="5"/>
        <v>0</v>
      </c>
      <c r="Z18" s="77"/>
    </row>
    <row r="19" spans="1:29" ht="15.6" thickTop="1" thickBot="1" x14ac:dyDescent="0.35">
      <c r="A19" s="162"/>
      <c r="B19" s="163"/>
      <c r="C19" s="112" t="s">
        <v>23</v>
      </c>
      <c r="D19" s="113">
        <f>SUM(D17:D18)</f>
        <v>0.5</v>
      </c>
      <c r="G19" s="13"/>
      <c r="H19" s="62">
        <f t="shared" si="3"/>
        <v>0</v>
      </c>
      <c r="I19" s="266"/>
      <c r="J19" s="145"/>
      <c r="K19" s="145"/>
      <c r="L19" s="145"/>
      <c r="M19" s="145"/>
      <c r="N19" s="269"/>
      <c r="O19" s="272">
        <f t="shared" si="4"/>
        <v>0</v>
      </c>
      <c r="P19" s="272"/>
      <c r="Q19" s="278"/>
      <c r="R19" s="275"/>
      <c r="S19" s="222"/>
      <c r="T19" s="145"/>
      <c r="U19" s="145"/>
      <c r="V19" s="145"/>
      <c r="W19" s="145"/>
      <c r="X19" s="146"/>
      <c r="Y19" s="183">
        <f t="shared" si="5"/>
        <v>0</v>
      </c>
      <c r="Z19" s="77"/>
    </row>
    <row r="20" spans="1:29" ht="15" thickBot="1" x14ac:dyDescent="0.35">
      <c r="G20" s="13"/>
      <c r="H20" s="62">
        <f t="shared" si="3"/>
        <v>1</v>
      </c>
      <c r="I20" s="160"/>
      <c r="J20" s="161"/>
      <c r="K20" s="161"/>
      <c r="L20" s="161"/>
      <c r="M20" s="161"/>
      <c r="N20" s="161"/>
      <c r="O20" s="84">
        <f t="shared" si="4"/>
        <v>0</v>
      </c>
      <c r="P20" s="84"/>
      <c r="Q20" s="57"/>
      <c r="R20" s="41" t="s">
        <v>228</v>
      </c>
      <c r="S20" s="41" t="s">
        <v>229</v>
      </c>
      <c r="T20" s="42"/>
      <c r="U20" s="42">
        <v>1</v>
      </c>
      <c r="V20" s="42"/>
      <c r="W20" s="42"/>
      <c r="X20" s="43"/>
      <c r="Y20" s="77">
        <f t="shared" si="5"/>
        <v>0.5</v>
      </c>
      <c r="Z20" s="77"/>
    </row>
    <row r="21" spans="1:29" x14ac:dyDescent="0.3">
      <c r="A21" s="110" t="s">
        <v>61</v>
      </c>
      <c r="B21" s="156"/>
      <c r="C21" s="156"/>
      <c r="D21" s="29"/>
      <c r="G21" s="13"/>
      <c r="H21" s="62">
        <f t="shared" si="3"/>
        <v>1</v>
      </c>
      <c r="I21" s="229"/>
      <c r="J21" s="227"/>
      <c r="K21" s="227"/>
      <c r="L21" s="227"/>
      <c r="M21" s="227"/>
      <c r="N21" s="227"/>
      <c r="O21" s="77">
        <f t="shared" si="4"/>
        <v>0</v>
      </c>
      <c r="P21" s="77"/>
      <c r="Q21" s="57"/>
      <c r="R21" s="41" t="s">
        <v>275</v>
      </c>
      <c r="S21" s="41" t="s">
        <v>276</v>
      </c>
      <c r="T21" s="42"/>
      <c r="U21" s="42"/>
      <c r="V21" s="42">
        <v>1</v>
      </c>
      <c r="W21" s="42">
        <v>1</v>
      </c>
      <c r="X21" s="43"/>
      <c r="Y21" s="77">
        <f t="shared" si="5"/>
        <v>0</v>
      </c>
      <c r="Z21" s="77"/>
    </row>
    <row r="22" spans="1:29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226"/>
      <c r="J22" s="227"/>
      <c r="K22" s="227"/>
      <c r="L22" s="227"/>
      <c r="M22" s="227"/>
      <c r="N22" s="227"/>
      <c r="O22" s="77"/>
      <c r="P22" s="77"/>
      <c r="Q22" s="57"/>
      <c r="R22" s="41"/>
      <c r="S22" s="41"/>
      <c r="T22" s="42"/>
      <c r="U22" s="42"/>
      <c r="V22" s="42"/>
      <c r="W22" s="42"/>
      <c r="X22" s="43"/>
      <c r="Y22" s="77"/>
      <c r="Z22" s="77"/>
    </row>
    <row r="23" spans="1:29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226"/>
      <c r="J23" s="227"/>
      <c r="K23" s="227"/>
      <c r="L23" s="227"/>
      <c r="M23" s="227"/>
      <c r="N23" s="227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9" x14ac:dyDescent="0.3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226"/>
      <c r="J24" s="227"/>
      <c r="K24" s="227"/>
      <c r="L24" s="227"/>
      <c r="M24" s="227"/>
      <c r="N24" s="227"/>
      <c r="O24" s="77">
        <f t="shared" si="4"/>
        <v>0</v>
      </c>
      <c r="P24" s="77"/>
      <c r="Q24" s="57"/>
      <c r="R24" s="44"/>
      <c r="S24" s="44"/>
      <c r="T24" s="45"/>
      <c r="U24" s="45"/>
      <c r="V24" s="45"/>
      <c r="W24" s="45"/>
      <c r="X24" s="43"/>
      <c r="Y24" s="77">
        <f t="shared" si="5"/>
        <v>0</v>
      </c>
      <c r="Z24" s="77"/>
    </row>
    <row r="25" spans="1:29" x14ac:dyDescent="0.3">
      <c r="A25" s="159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229"/>
      <c r="J25" s="227"/>
      <c r="K25" s="228"/>
      <c r="L25" s="227"/>
      <c r="M25" s="227"/>
      <c r="N25" s="227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  <c r="AC25" s="182"/>
    </row>
    <row r="26" spans="1:29" x14ac:dyDescent="0.3">
      <c r="A26" s="159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226"/>
      <c r="J26" s="227"/>
      <c r="K26" s="228"/>
      <c r="L26" s="227"/>
      <c r="M26" s="227"/>
      <c r="N26" s="227"/>
      <c r="O26" s="77">
        <f t="shared" si="4"/>
        <v>0</v>
      </c>
      <c r="P26" s="77"/>
      <c r="Q26" s="57"/>
      <c r="R26" s="41"/>
      <c r="S26" s="41"/>
      <c r="T26" s="42"/>
      <c r="U26" s="42"/>
      <c r="V26" s="42"/>
      <c r="W26" s="42"/>
      <c r="X26" s="43"/>
      <c r="Y26" s="77">
        <f t="shared" si="5"/>
        <v>0</v>
      </c>
      <c r="Z26" s="77"/>
    </row>
    <row r="27" spans="1:29" ht="15" thickBot="1" x14ac:dyDescent="0.35">
      <c r="A27" s="162"/>
      <c r="B27" s="121"/>
      <c r="C27" s="122" t="s">
        <v>34</v>
      </c>
      <c r="D27" s="118">
        <f>SUM(D23:D26)</f>
        <v>1</v>
      </c>
      <c r="G27" s="13"/>
      <c r="H27" s="62">
        <f t="shared" si="3"/>
        <v>0</v>
      </c>
      <c r="I27" s="226"/>
      <c r="J27" s="227"/>
      <c r="K27" s="227"/>
      <c r="L27" s="227"/>
      <c r="M27" s="227"/>
      <c r="N27" s="227"/>
      <c r="O27" s="77">
        <f t="shared" si="4"/>
        <v>0</v>
      </c>
      <c r="P27" s="77"/>
      <c r="Q27" s="57"/>
      <c r="R27" s="41"/>
      <c r="S27" s="41"/>
      <c r="T27" s="42"/>
      <c r="U27" s="42"/>
      <c r="V27" s="42"/>
      <c r="W27" s="42"/>
      <c r="X27" s="43"/>
      <c r="Y27" s="77">
        <f t="shared" si="5"/>
        <v>0</v>
      </c>
      <c r="Z27" s="77"/>
    </row>
    <row r="28" spans="1:29" ht="15" thickBot="1" x14ac:dyDescent="0.35">
      <c r="G28" s="13"/>
      <c r="H28" s="62">
        <f t="shared" si="3"/>
        <v>0</v>
      </c>
      <c r="I28" s="226"/>
      <c r="J28" s="227"/>
      <c r="K28" s="227"/>
      <c r="L28" s="227"/>
      <c r="M28" s="227"/>
      <c r="N28" s="227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9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226"/>
      <c r="J29" s="227"/>
      <c r="K29" s="227"/>
      <c r="L29" s="227"/>
      <c r="M29" s="227"/>
      <c r="N29" s="227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9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226"/>
      <c r="J30" s="227"/>
      <c r="K30" s="227"/>
      <c r="L30" s="227"/>
      <c r="M30" s="227"/>
      <c r="N30" s="227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9" x14ac:dyDescent="0.3">
      <c r="A31" s="159"/>
      <c r="B31" s="116" t="s">
        <v>58</v>
      </c>
      <c r="C31" s="116"/>
      <c r="D31" s="124"/>
      <c r="G31" s="13"/>
      <c r="H31" s="62">
        <f t="shared" si="3"/>
        <v>0</v>
      </c>
      <c r="I31" s="160"/>
      <c r="J31" s="161"/>
      <c r="K31" s="161"/>
      <c r="L31" s="161"/>
      <c r="M31" s="161"/>
      <c r="N31" s="161"/>
      <c r="O31" s="77">
        <f t="shared" si="4"/>
        <v>0</v>
      </c>
      <c r="P31" s="77"/>
      <c r="Q31" s="57"/>
      <c r="R31" s="160"/>
      <c r="S31" s="160"/>
      <c r="T31" s="161"/>
      <c r="U31" s="161"/>
      <c r="V31" s="161"/>
      <c r="W31" s="161"/>
      <c r="X31" s="157"/>
      <c r="Y31" s="77">
        <f t="shared" si="5"/>
        <v>0</v>
      </c>
      <c r="Z31" s="77"/>
    </row>
    <row r="32" spans="1:29" x14ac:dyDescent="0.3">
      <c r="A32" s="159"/>
      <c r="B32" s="123"/>
      <c r="C32" s="114" t="s">
        <v>27</v>
      </c>
      <c r="D32" s="115">
        <f>INT(B32/4)</f>
        <v>0</v>
      </c>
      <c r="G32" s="13"/>
      <c r="H32" s="62">
        <f t="shared" si="3"/>
        <v>0</v>
      </c>
      <c r="I32" s="160"/>
      <c r="J32" s="161"/>
      <c r="K32" s="161"/>
      <c r="L32" s="161"/>
      <c r="M32" s="161"/>
      <c r="N32" s="161"/>
      <c r="O32" s="77">
        <f t="shared" si="4"/>
        <v>0</v>
      </c>
      <c r="P32" s="77"/>
      <c r="Q32" s="57"/>
      <c r="R32" s="160"/>
      <c r="S32" s="160"/>
      <c r="T32" s="161"/>
      <c r="U32" s="161"/>
      <c r="V32" s="161"/>
      <c r="W32" s="161"/>
      <c r="X32" s="157"/>
      <c r="Y32" s="77">
        <f t="shared" si="5"/>
        <v>0</v>
      </c>
      <c r="Z32" s="77"/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17"/>
      <c r="H33" s="62">
        <f t="shared" si="3"/>
        <v>0</v>
      </c>
      <c r="I33" s="38"/>
      <c r="J33" s="18"/>
      <c r="K33" s="18"/>
      <c r="L33" s="18"/>
      <c r="M33" s="18"/>
      <c r="N33" s="18"/>
      <c r="O33" s="77">
        <f t="shared" si="4"/>
        <v>0</v>
      </c>
      <c r="P33" s="77"/>
      <c r="Q33" s="58"/>
      <c r="R33" s="38"/>
      <c r="S33" s="38"/>
      <c r="T33" s="18"/>
      <c r="U33" s="18"/>
      <c r="V33" s="18"/>
      <c r="W33" s="18"/>
      <c r="X33" s="163"/>
      <c r="Y33" s="77">
        <f t="shared" si="5"/>
        <v>0</v>
      </c>
      <c r="Z33" s="77"/>
    </row>
    <row r="34" spans="1:26" ht="15" thickBot="1" x14ac:dyDescent="0.35">
      <c r="A34" s="159"/>
      <c r="B34" s="123"/>
      <c r="C34" s="114" t="s">
        <v>29</v>
      </c>
      <c r="D34" s="115">
        <f>B34</f>
        <v>0</v>
      </c>
      <c r="G34" s="9" t="s">
        <v>44</v>
      </c>
      <c r="H34" s="61" t="s">
        <v>13</v>
      </c>
      <c r="I34" s="47" t="s">
        <v>46</v>
      </c>
      <c r="J34" s="102" t="s">
        <v>14</v>
      </c>
      <c r="K34" s="49" t="s">
        <v>15</v>
      </c>
      <c r="L34" s="49" t="s">
        <v>51</v>
      </c>
      <c r="M34" s="49" t="s">
        <v>52</v>
      </c>
      <c r="N34" s="49" t="s">
        <v>53</v>
      </c>
      <c r="O34" s="76" t="s">
        <v>38</v>
      </c>
      <c r="P34" s="76" t="s">
        <v>59</v>
      </c>
      <c r="Q34" s="56"/>
      <c r="R34" s="186" t="s">
        <v>63</v>
      </c>
      <c r="S34" s="85" t="s">
        <v>46</v>
      </c>
      <c r="T34" s="102" t="s">
        <v>14</v>
      </c>
      <c r="U34" s="49" t="s">
        <v>15</v>
      </c>
      <c r="V34" s="49" t="s">
        <v>51</v>
      </c>
      <c r="W34" s="49" t="s">
        <v>52</v>
      </c>
      <c r="X34" s="49" t="s">
        <v>53</v>
      </c>
      <c r="Y34" s="76" t="s">
        <v>38</v>
      </c>
      <c r="Z34" s="76" t="s">
        <v>59</v>
      </c>
    </row>
    <row r="35" spans="1:26" x14ac:dyDescent="0.3">
      <c r="A35" s="159"/>
      <c r="B35" s="157"/>
      <c r="C35" s="157" t="s">
        <v>36</v>
      </c>
      <c r="D35" s="75">
        <f>INT((D14-10)/5)</f>
        <v>2</v>
      </c>
      <c r="G35" s="25" t="s">
        <v>99</v>
      </c>
      <c r="H35" s="63">
        <f t="shared" ref="H35:H38" si="7">MAX(K35:N35)+MAX(U35:X35)</f>
        <v>1</v>
      </c>
      <c r="I35" s="188" t="s">
        <v>96</v>
      </c>
      <c r="J35" s="192"/>
      <c r="K35" s="192"/>
      <c r="L35" s="192"/>
      <c r="M35" s="192"/>
      <c r="N35" s="192"/>
      <c r="O35" s="84">
        <f t="shared" ref="O35:O38" si="8">(J35+K35)*$Y$3</f>
        <v>0</v>
      </c>
      <c r="P35" s="84"/>
      <c r="Q35" s="184"/>
      <c r="R35" s="187" t="s">
        <v>95</v>
      </c>
      <c r="S35" s="157" t="s">
        <v>94</v>
      </c>
      <c r="T35" s="157"/>
      <c r="U35" s="157">
        <v>1</v>
      </c>
      <c r="V35" s="157"/>
      <c r="W35" s="157"/>
      <c r="X35" s="157"/>
      <c r="Y35" s="84">
        <f t="shared" ref="Y35:Y38" si="9">(T35+U35)*$Y$3</f>
        <v>0.5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-1</v>
      </c>
      <c r="G36" s="27" t="s">
        <v>98</v>
      </c>
      <c r="H36" s="64">
        <f t="shared" si="7"/>
        <v>0</v>
      </c>
      <c r="I36" s="189" t="s">
        <v>96</v>
      </c>
      <c r="J36" s="193"/>
      <c r="K36" s="193"/>
      <c r="L36" s="193"/>
      <c r="M36" s="193"/>
      <c r="N36" s="193"/>
      <c r="O36" s="80">
        <f t="shared" si="8"/>
        <v>0</v>
      </c>
      <c r="P36" s="80"/>
      <c r="Q36" s="185"/>
      <c r="R36" s="191"/>
      <c r="S36" s="190" t="s">
        <v>96</v>
      </c>
      <c r="T36" s="190"/>
      <c r="U36" s="190"/>
      <c r="V36" s="190"/>
      <c r="W36" s="190"/>
      <c r="X36" s="190"/>
      <c r="Y36" s="80">
        <f t="shared" si="9"/>
        <v>0</v>
      </c>
      <c r="Z36" s="80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5" t="s">
        <v>45</v>
      </c>
      <c r="H37" s="63">
        <f t="shared" si="7"/>
        <v>0</v>
      </c>
      <c r="I37" s="164"/>
      <c r="J37" s="165"/>
      <c r="K37" s="165"/>
      <c r="L37" s="165"/>
      <c r="M37" s="165"/>
      <c r="N37" s="165"/>
      <c r="O37" s="79">
        <f t="shared" si="8"/>
        <v>0</v>
      </c>
      <c r="P37" s="79"/>
      <c r="Q37" s="59"/>
      <c r="R37" s="159"/>
      <c r="S37" s="155"/>
      <c r="T37" s="156"/>
      <c r="U37" s="156"/>
      <c r="V37" s="156"/>
      <c r="W37" s="156"/>
      <c r="X37" s="156"/>
      <c r="Y37" s="79">
        <f t="shared" si="9"/>
        <v>0</v>
      </c>
      <c r="Z37" s="79"/>
    </row>
    <row r="38" spans="1:26" ht="15" thickBot="1" x14ac:dyDescent="0.35">
      <c r="G38" s="30" t="s">
        <v>39</v>
      </c>
      <c r="H38" s="64">
        <f t="shared" si="7"/>
        <v>0</v>
      </c>
      <c r="I38" s="162"/>
      <c r="J38" s="163"/>
      <c r="K38" s="163"/>
      <c r="L38" s="163"/>
      <c r="M38" s="163"/>
      <c r="N38" s="163"/>
      <c r="O38" s="80">
        <f t="shared" si="8"/>
        <v>0</v>
      </c>
      <c r="P38" s="80"/>
      <c r="Q38" s="58"/>
      <c r="R38" s="162"/>
      <c r="S38" s="162"/>
      <c r="T38" s="163"/>
      <c r="U38" s="163"/>
      <c r="V38" s="163"/>
      <c r="W38" s="163"/>
      <c r="X38" s="163"/>
      <c r="Y38" s="80">
        <f t="shared" si="9"/>
        <v>0</v>
      </c>
      <c r="Z38" s="80"/>
    </row>
    <row r="39" spans="1:26" x14ac:dyDescent="0.3">
      <c r="H39" s="147"/>
    </row>
    <row r="40" spans="1:26" ht="15" thickBot="1" x14ac:dyDescent="0.35">
      <c r="C40" s="167" t="s">
        <v>38</v>
      </c>
      <c r="D40" s="167">
        <f>D19-D37</f>
        <v>0.5</v>
      </c>
      <c r="H40" s="147"/>
    </row>
    <row r="41" spans="1:26" ht="15" thickTop="1" x14ac:dyDescent="0.3">
      <c r="H41" s="147"/>
    </row>
    <row r="42" spans="1:26" x14ac:dyDescent="0.3">
      <c r="H42" s="147"/>
    </row>
    <row r="43" spans="1:26" x14ac:dyDescent="0.3">
      <c r="H43" s="147"/>
    </row>
    <row r="44" spans="1:26" x14ac:dyDescent="0.3">
      <c r="H44" s="147"/>
    </row>
    <row r="45" spans="1:26" x14ac:dyDescent="0.3">
      <c r="H45" s="147"/>
    </row>
    <row r="46" spans="1:26" x14ac:dyDescent="0.3">
      <c r="H46" s="147"/>
    </row>
    <row r="47" spans="1:26" x14ac:dyDescent="0.3">
      <c r="H47" s="147"/>
    </row>
    <row r="48" spans="1:26" x14ac:dyDescent="0.3">
      <c r="H48" s="147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Z83"/>
  <sheetViews>
    <sheetView topLeftCell="A10" zoomScale="89" zoomScaleNormal="89" workbookViewId="0">
      <selection activeCell="F34" sqref="F34"/>
    </sheetView>
  </sheetViews>
  <sheetFormatPr defaultRowHeight="14.4" x14ac:dyDescent="0.3"/>
  <cols>
    <col min="1" max="1" width="8.88671875" style="147"/>
    <col min="2" max="2" width="10.6640625" style="147" customWidth="1"/>
    <col min="3" max="3" width="18.109375" style="147" customWidth="1"/>
    <col min="4" max="4" width="8.88671875" style="147"/>
    <col min="5" max="6" width="4.109375" style="147" customWidth="1"/>
    <col min="7" max="7" width="19" style="147" customWidth="1"/>
    <col min="8" max="8" width="5.5546875" style="154" customWidth="1"/>
    <col min="9" max="9" width="27.5546875" style="147" customWidth="1"/>
    <col min="10" max="10" width="5.88671875" style="147" customWidth="1"/>
    <col min="11" max="11" width="6.44140625" style="147" customWidth="1"/>
    <col min="12" max="12" width="6.5546875" style="147" customWidth="1"/>
    <col min="13" max="13" width="6.44140625" style="147" customWidth="1"/>
    <col min="14" max="14" width="6.109375" style="147" customWidth="1"/>
    <col min="15" max="15" width="8.88671875" style="147"/>
    <col min="16" max="16" width="6.33203125" style="147" customWidth="1"/>
    <col min="17" max="17" width="3.44140625" style="147" customWidth="1"/>
    <col min="18" max="18" width="13.6640625" style="147" customWidth="1"/>
    <col min="19" max="19" width="20" style="147" customWidth="1"/>
    <col min="20" max="24" width="6" style="147" customWidth="1"/>
    <col min="25" max="25" width="8.88671875" style="147"/>
    <col min="26" max="26" width="6.5546875" style="147" customWidth="1"/>
    <col min="27" max="16384" width="8.88671875" style="147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G2" s="147" t="s">
        <v>323</v>
      </c>
      <c r="H2" s="154">
        <v>9</v>
      </c>
      <c r="I2" s="148" t="s">
        <v>1</v>
      </c>
      <c r="J2" s="149">
        <f t="shared" ref="J2:P2" si="0">J6+T6</f>
        <v>0</v>
      </c>
      <c r="K2" s="149">
        <f t="shared" si="0"/>
        <v>0</v>
      </c>
      <c r="L2" s="149">
        <f t="shared" si="0"/>
        <v>0</v>
      </c>
      <c r="M2" s="149">
        <f t="shared" si="0"/>
        <v>1</v>
      </c>
      <c r="N2" s="149">
        <f t="shared" si="0"/>
        <v>1</v>
      </c>
      <c r="O2" s="149">
        <f t="shared" si="0"/>
        <v>0</v>
      </c>
      <c r="P2" s="149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150" t="s">
        <v>6</v>
      </c>
      <c r="J4" s="150"/>
      <c r="K4" s="150"/>
      <c r="Q4" s="55"/>
      <c r="R4" s="152" t="s">
        <v>7</v>
      </c>
      <c r="S4" s="152"/>
      <c r="T4" s="321" t="s">
        <v>8</v>
      </c>
      <c r="U4" s="321"/>
    </row>
    <row r="5" spans="1:26" ht="15.6" thickTop="1" thickBot="1" x14ac:dyDescent="0.35">
      <c r="G5" s="66" t="s">
        <v>57</v>
      </c>
      <c r="H5" s="67">
        <f>SUM(H8:H83)</f>
        <v>1</v>
      </c>
      <c r="I5" s="150" t="s">
        <v>12</v>
      </c>
      <c r="J5" s="100" t="s">
        <v>14</v>
      </c>
      <c r="K5" s="151" t="s">
        <v>15</v>
      </c>
      <c r="L5" s="151" t="s">
        <v>51</v>
      </c>
      <c r="M5" s="151" t="s">
        <v>52</v>
      </c>
      <c r="N5" s="151" t="s">
        <v>53</v>
      </c>
      <c r="O5" s="151" t="s">
        <v>38</v>
      </c>
      <c r="P5" s="151" t="s">
        <v>59</v>
      </c>
      <c r="Q5" s="55"/>
      <c r="R5" s="152" t="s">
        <v>12</v>
      </c>
      <c r="S5" s="152"/>
      <c r="T5" s="101" t="s">
        <v>14</v>
      </c>
      <c r="U5" s="153" t="s">
        <v>15</v>
      </c>
      <c r="V5" s="153" t="s">
        <v>51</v>
      </c>
      <c r="W5" s="153" t="s">
        <v>52</v>
      </c>
      <c r="X5" s="153" t="s">
        <v>53</v>
      </c>
      <c r="Y5" s="153" t="s">
        <v>38</v>
      </c>
      <c r="Z5" s="151" t="s">
        <v>59</v>
      </c>
    </row>
    <row r="6" spans="1:26" ht="15" thickBot="1" x14ac:dyDescent="0.35">
      <c r="A6" s="72"/>
      <c r="B6" s="156" t="s">
        <v>9</v>
      </c>
      <c r="C6" s="156" t="s">
        <v>10</v>
      </c>
      <c r="D6" s="29" t="s">
        <v>11</v>
      </c>
      <c r="G6" s="68" t="s">
        <v>16</v>
      </c>
      <c r="H6" s="69">
        <f>H5*50</f>
        <v>50</v>
      </c>
      <c r="J6" s="149">
        <f t="shared" ref="J6:O6" si="1">SUM(J10:J154)</f>
        <v>0</v>
      </c>
      <c r="K6" s="149">
        <f t="shared" si="1"/>
        <v>0</v>
      </c>
      <c r="L6" s="149">
        <f t="shared" si="1"/>
        <v>0</v>
      </c>
      <c r="M6" s="149">
        <f t="shared" si="1"/>
        <v>1</v>
      </c>
      <c r="N6" s="149">
        <f t="shared" si="1"/>
        <v>1</v>
      </c>
      <c r="O6" s="149">
        <f t="shared" si="1"/>
        <v>0</v>
      </c>
      <c r="P6" s="149"/>
      <c r="Q6" s="55"/>
      <c r="T6" s="149">
        <f t="shared" ref="T6:Y6" si="2">SUM(T14:T154)</f>
        <v>0</v>
      </c>
      <c r="U6" s="149">
        <f t="shared" si="2"/>
        <v>0</v>
      </c>
      <c r="V6" s="149">
        <f t="shared" si="2"/>
        <v>0</v>
      </c>
      <c r="W6" s="149">
        <f t="shared" si="2"/>
        <v>0</v>
      </c>
      <c r="X6" s="149">
        <f t="shared" si="2"/>
        <v>0</v>
      </c>
      <c r="Y6" s="149">
        <f t="shared" si="2"/>
        <v>0</v>
      </c>
      <c r="Z6" s="149"/>
    </row>
    <row r="7" spans="1:26" ht="15.6" thickTop="1" thickBot="1" x14ac:dyDescent="0.35">
      <c r="A7" s="73" t="s">
        <v>335</v>
      </c>
      <c r="B7" s="157" t="s">
        <v>89</v>
      </c>
      <c r="C7" s="157" t="s">
        <v>326</v>
      </c>
      <c r="D7" s="12">
        <v>7</v>
      </c>
      <c r="Q7" s="55"/>
    </row>
    <row r="8" spans="1:26" ht="15" thickBot="1" x14ac:dyDescent="0.35">
      <c r="A8" s="73" t="s">
        <v>335</v>
      </c>
      <c r="B8" s="157" t="s">
        <v>66</v>
      </c>
      <c r="C8" s="43" t="s">
        <v>322</v>
      </c>
      <c r="D8" s="12">
        <v>9</v>
      </c>
      <c r="G8" s="53" t="s">
        <v>324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59" t="s">
        <v>332</v>
      </c>
      <c r="B9" s="157" t="s">
        <v>90</v>
      </c>
      <c r="C9" s="43" t="s">
        <v>323</v>
      </c>
      <c r="D9" s="12">
        <v>9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59"/>
      <c r="B10" s="157"/>
      <c r="C10" s="157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59"/>
      <c r="B11" s="157" t="s">
        <v>21</v>
      </c>
      <c r="C11" s="157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59"/>
      <c r="B12" s="157" t="s">
        <v>22</v>
      </c>
      <c r="C12" s="157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59"/>
      <c r="B13" s="74" t="s">
        <v>336</v>
      </c>
      <c r="C13" s="157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59"/>
      <c r="B14" s="157"/>
      <c r="C14" s="158" t="s">
        <v>23</v>
      </c>
      <c r="D14" s="70">
        <f>SUM(D7:D13)</f>
        <v>25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162"/>
      <c r="B15" s="163"/>
      <c r="C15" s="163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1</v>
      </c>
      <c r="H16" s="62">
        <f>MAX(K16:N16)+MAX(U16:X16)</f>
        <v>1</v>
      </c>
      <c r="I16" s="159" t="s">
        <v>325</v>
      </c>
      <c r="J16" s="157"/>
      <c r="K16" s="157"/>
      <c r="L16" s="157"/>
      <c r="M16" s="157">
        <v>1</v>
      </c>
      <c r="N16" s="157">
        <v>1</v>
      </c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155" t="s">
        <v>24</v>
      </c>
      <c r="B17" s="156"/>
      <c r="C17" s="156" t="s">
        <v>25</v>
      </c>
      <c r="D17" s="119">
        <f>(J6+K6)*$Y$3</f>
        <v>0</v>
      </c>
      <c r="G17" s="13"/>
      <c r="H17" s="62">
        <f t="shared" ref="H17:H31" si="3">MAX(K17:N17)+MAX(U17:X17)</f>
        <v>0</v>
      </c>
      <c r="I17" s="160"/>
      <c r="J17" s="161"/>
      <c r="K17" s="161"/>
      <c r="L17" s="161"/>
      <c r="M17" s="161"/>
      <c r="N17" s="161"/>
      <c r="O17" s="77">
        <f t="shared" ref="O17:O3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31" si="5">(T17+U17)*$Y$3</f>
        <v>0</v>
      </c>
      <c r="Z17" s="77"/>
    </row>
    <row r="18" spans="1:26" ht="15" thickBot="1" x14ac:dyDescent="0.35">
      <c r="A18" s="159"/>
      <c r="B18" s="157"/>
      <c r="C18" s="158" t="s">
        <v>26</v>
      </c>
      <c r="D18" s="120">
        <f>(J2+K2)*$Y$2</f>
        <v>0</v>
      </c>
      <c r="G18" s="13"/>
      <c r="H18" s="62">
        <f t="shared" si="3"/>
        <v>0</v>
      </c>
      <c r="I18" s="160"/>
      <c r="J18" s="161"/>
      <c r="K18" s="161"/>
      <c r="L18" s="161"/>
      <c r="M18" s="161"/>
      <c r="N18" s="16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162"/>
      <c r="B19" s="163"/>
      <c r="C19" s="112" t="s">
        <v>23</v>
      </c>
      <c r="D19" s="113">
        <f>SUM(D17:D18)</f>
        <v>0</v>
      </c>
      <c r="G19" s="13"/>
      <c r="H19" s="62">
        <f t="shared" si="3"/>
        <v>0</v>
      </c>
      <c r="I19" s="160"/>
      <c r="J19" s="161"/>
      <c r="K19" s="161"/>
      <c r="L19" s="161"/>
      <c r="M19" s="161"/>
      <c r="N19" s="16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160"/>
      <c r="J20" s="161"/>
      <c r="K20" s="161"/>
      <c r="L20" s="161"/>
      <c r="M20" s="161"/>
      <c r="N20" s="16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156"/>
      <c r="C21" s="156"/>
      <c r="D21" s="29"/>
      <c r="G21" s="13"/>
      <c r="H21" s="62">
        <f t="shared" si="3"/>
        <v>0</v>
      </c>
      <c r="I21" s="159"/>
      <c r="J21" s="161"/>
      <c r="K21" s="161"/>
      <c r="L21" s="161"/>
      <c r="M21" s="161"/>
      <c r="N21" s="16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160"/>
      <c r="J22" s="161"/>
      <c r="K22" s="161"/>
      <c r="L22" s="161"/>
      <c r="M22" s="161"/>
      <c r="N22" s="16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59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160"/>
      <c r="J23" s="161"/>
      <c r="K23" s="161"/>
      <c r="L23" s="161"/>
      <c r="M23" s="161"/>
      <c r="N23" s="16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59"/>
      <c r="B24" s="123">
        <v>1</v>
      </c>
      <c r="C24" s="114" t="s">
        <v>31</v>
      </c>
      <c r="D24" s="115">
        <f>B24</f>
        <v>1</v>
      </c>
      <c r="G24" s="13"/>
      <c r="H24" s="62">
        <f t="shared" si="3"/>
        <v>0</v>
      </c>
      <c r="I24" s="160"/>
      <c r="J24" s="161"/>
      <c r="K24" s="161"/>
      <c r="L24" s="161"/>
      <c r="M24" s="161"/>
      <c r="N24" s="16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59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160"/>
      <c r="J25" s="161"/>
      <c r="K25" s="161"/>
      <c r="L25" s="161"/>
      <c r="M25" s="161"/>
      <c r="N25" s="16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59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160"/>
      <c r="J26" s="161"/>
      <c r="K26" s="161"/>
      <c r="L26" s="161"/>
      <c r="M26" s="161"/>
      <c r="N26" s="161"/>
      <c r="O26" s="77">
        <f t="shared" si="4"/>
        <v>0</v>
      </c>
      <c r="P26" s="77"/>
      <c r="Q26" s="57"/>
      <c r="R26" s="160"/>
      <c r="S26" s="160"/>
      <c r="T26" s="161"/>
      <c r="U26" s="161"/>
      <c r="V26" s="161"/>
      <c r="W26" s="161"/>
      <c r="X26" s="157"/>
      <c r="Y26" s="77">
        <f t="shared" si="5"/>
        <v>0</v>
      </c>
      <c r="Z26" s="77"/>
    </row>
    <row r="27" spans="1:26" ht="15" thickBot="1" x14ac:dyDescent="0.35">
      <c r="A27" s="162"/>
      <c r="B27" s="121"/>
      <c r="C27" s="122" t="s">
        <v>34</v>
      </c>
      <c r="D27" s="118">
        <f>SUM(D23:D26)</f>
        <v>1</v>
      </c>
      <c r="G27" s="13"/>
      <c r="H27" s="62">
        <f t="shared" si="3"/>
        <v>0</v>
      </c>
      <c r="I27" s="160"/>
      <c r="J27" s="161"/>
      <c r="K27" s="161"/>
      <c r="L27" s="161"/>
      <c r="M27" s="161"/>
      <c r="N27" s="161"/>
      <c r="O27" s="77">
        <f t="shared" si="4"/>
        <v>0</v>
      </c>
      <c r="P27" s="77"/>
      <c r="Q27" s="57"/>
      <c r="R27" s="160"/>
      <c r="S27" s="160"/>
      <c r="T27" s="161"/>
      <c r="U27" s="161"/>
      <c r="V27" s="161"/>
      <c r="W27" s="161"/>
      <c r="X27" s="157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160"/>
      <c r="J28" s="161"/>
      <c r="K28" s="161"/>
      <c r="L28" s="161"/>
      <c r="M28" s="161"/>
      <c r="N28" s="161"/>
      <c r="O28" s="77">
        <f t="shared" si="4"/>
        <v>0</v>
      </c>
      <c r="P28" s="77"/>
      <c r="Q28" s="57"/>
      <c r="R28" s="160"/>
      <c r="S28" s="160"/>
      <c r="T28" s="161"/>
      <c r="U28" s="161"/>
      <c r="V28" s="161"/>
      <c r="W28" s="161"/>
      <c r="X28" s="157"/>
      <c r="Y28" s="77">
        <f t="shared" si="5"/>
        <v>0</v>
      </c>
      <c r="Z28" s="77"/>
    </row>
    <row r="29" spans="1:26" x14ac:dyDescent="0.3">
      <c r="A29" s="110" t="s">
        <v>62</v>
      </c>
      <c r="B29" s="156"/>
      <c r="C29" s="156"/>
      <c r="D29" s="29"/>
      <c r="G29" s="13"/>
      <c r="H29" s="62">
        <f t="shared" si="3"/>
        <v>0</v>
      </c>
      <c r="I29" s="160"/>
      <c r="J29" s="161"/>
      <c r="K29" s="161"/>
      <c r="L29" s="161"/>
      <c r="M29" s="161"/>
      <c r="N29" s="161"/>
      <c r="O29" s="77">
        <f t="shared" si="4"/>
        <v>0</v>
      </c>
      <c r="P29" s="77"/>
      <c r="Q29" s="57"/>
      <c r="R29" s="160"/>
      <c r="S29" s="160"/>
      <c r="T29" s="161"/>
      <c r="U29" s="161"/>
      <c r="V29" s="161"/>
      <c r="W29" s="161"/>
      <c r="X29" s="157"/>
      <c r="Y29" s="77">
        <f t="shared" si="5"/>
        <v>0</v>
      </c>
      <c r="Z29" s="77"/>
    </row>
    <row r="30" spans="1:26" x14ac:dyDescent="0.3">
      <c r="A30" s="111"/>
      <c r="B30" s="157"/>
      <c r="C30" s="157" t="s">
        <v>35</v>
      </c>
      <c r="D30" s="12">
        <f>P2</f>
        <v>0</v>
      </c>
      <c r="G30" s="13"/>
      <c r="H30" s="62">
        <f t="shared" si="3"/>
        <v>0</v>
      </c>
      <c r="I30" s="160"/>
      <c r="J30" s="161"/>
      <c r="K30" s="161"/>
      <c r="L30" s="161"/>
      <c r="M30" s="161"/>
      <c r="N30" s="161"/>
      <c r="O30" s="77">
        <f t="shared" si="4"/>
        <v>0</v>
      </c>
      <c r="P30" s="77"/>
      <c r="Q30" s="57"/>
      <c r="R30" s="160"/>
      <c r="S30" s="160"/>
      <c r="T30" s="161"/>
      <c r="U30" s="161"/>
      <c r="V30" s="161"/>
      <c r="W30" s="161"/>
      <c r="X30" s="157"/>
      <c r="Y30" s="77">
        <f t="shared" si="5"/>
        <v>0</v>
      </c>
      <c r="Z30" s="77"/>
    </row>
    <row r="31" spans="1:26" ht="15" thickBot="1" x14ac:dyDescent="0.35">
      <c r="A31" s="159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63"/>
      <c r="Y31" s="77">
        <f t="shared" si="5"/>
        <v>0</v>
      </c>
      <c r="Z31" s="77"/>
    </row>
    <row r="32" spans="1:26" ht="15" thickBot="1" x14ac:dyDescent="0.35">
      <c r="A32" s="159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59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59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59"/>
      <c r="B35" s="157"/>
      <c r="C35" s="157" t="s">
        <v>36</v>
      </c>
      <c r="D35" s="75">
        <f>INT((D14-10)/5)</f>
        <v>3</v>
      </c>
      <c r="G35" s="54">
        <f>SUM(H35:H50)</f>
        <v>0</v>
      </c>
      <c r="H35" s="62">
        <f>MAX(K35:N35)+MAX(U35:X35)</f>
        <v>0</v>
      </c>
      <c r="I35" s="159"/>
      <c r="J35" s="157"/>
      <c r="K35" s="157"/>
      <c r="L35" s="157"/>
      <c r="M35" s="157"/>
      <c r="N35" s="157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59"/>
      <c r="B36" s="157"/>
      <c r="C36" s="166" t="s">
        <v>23</v>
      </c>
      <c r="D36" s="71">
        <f>D27-(D30+D35)</f>
        <v>-2</v>
      </c>
      <c r="G36" s="23"/>
      <c r="H36" s="62">
        <f t="shared" ref="H36:H50" si="7">MAX(K36:N36)+MAX(U36:X36)</f>
        <v>0</v>
      </c>
      <c r="I36" s="160"/>
      <c r="J36" s="161"/>
      <c r="K36" s="161"/>
      <c r="L36" s="161"/>
      <c r="M36" s="161"/>
      <c r="N36" s="16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5.6" thickTop="1" thickBot="1" x14ac:dyDescent="0.35">
      <c r="A37" s="162"/>
      <c r="B37" s="163"/>
      <c r="C37" s="163" t="s">
        <v>37</v>
      </c>
      <c r="D37" s="20">
        <f>IF(D36&lt;=0,0,D35)</f>
        <v>0</v>
      </c>
      <c r="G37" s="23"/>
      <c r="H37" s="62">
        <f t="shared" si="7"/>
        <v>0</v>
      </c>
      <c r="I37" s="160"/>
      <c r="J37" s="161"/>
      <c r="K37" s="161"/>
      <c r="L37" s="161"/>
      <c r="M37" s="161"/>
      <c r="N37" s="16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160"/>
      <c r="J38" s="161"/>
      <c r="K38" s="161"/>
      <c r="L38" s="161"/>
      <c r="M38" s="161"/>
      <c r="N38" s="16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160"/>
      <c r="J39" s="161"/>
      <c r="K39" s="161"/>
      <c r="L39" s="161"/>
      <c r="M39" s="161"/>
      <c r="N39" s="16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" thickBot="1" x14ac:dyDescent="0.35">
      <c r="C40" s="167" t="s">
        <v>38</v>
      </c>
      <c r="D40" s="167">
        <f>D19-D37</f>
        <v>0</v>
      </c>
      <c r="G40" s="23"/>
      <c r="H40" s="62">
        <f t="shared" si="7"/>
        <v>0</v>
      </c>
      <c r="I40" s="159"/>
      <c r="J40" s="161"/>
      <c r="K40" s="161"/>
      <c r="L40" s="161"/>
      <c r="M40" s="161"/>
      <c r="N40" s="16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" thickTop="1" x14ac:dyDescent="0.3">
      <c r="G41" s="23"/>
      <c r="H41" s="62">
        <f t="shared" si="7"/>
        <v>0</v>
      </c>
      <c r="I41" s="160"/>
      <c r="J41" s="161"/>
      <c r="K41" s="161"/>
      <c r="L41" s="161"/>
      <c r="M41" s="161"/>
      <c r="N41" s="16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3">
      <c r="G42" s="23"/>
      <c r="H42" s="62">
        <f t="shared" si="7"/>
        <v>0</v>
      </c>
      <c r="I42" s="160"/>
      <c r="J42" s="161"/>
      <c r="K42" s="161"/>
      <c r="L42" s="161"/>
      <c r="M42" s="161"/>
      <c r="N42" s="16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3">
      <c r="G43" s="23"/>
      <c r="H43" s="62">
        <f t="shared" si="7"/>
        <v>0</v>
      </c>
      <c r="I43" s="160"/>
      <c r="J43" s="161"/>
      <c r="K43" s="161"/>
      <c r="L43" s="161"/>
      <c r="M43" s="161"/>
      <c r="N43" s="16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3">
      <c r="G44" s="23"/>
      <c r="H44" s="62">
        <f t="shared" si="7"/>
        <v>0</v>
      </c>
      <c r="I44" s="160"/>
      <c r="J44" s="161"/>
      <c r="K44" s="161"/>
      <c r="L44" s="161"/>
      <c r="M44" s="161"/>
      <c r="N44" s="16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3">
      <c r="G45" s="23"/>
      <c r="H45" s="62">
        <f t="shared" si="7"/>
        <v>0</v>
      </c>
      <c r="I45" s="160"/>
      <c r="J45" s="161"/>
      <c r="K45" s="161"/>
      <c r="L45" s="161"/>
      <c r="M45" s="161"/>
      <c r="N45" s="161"/>
      <c r="O45" s="77">
        <f t="shared" si="8"/>
        <v>0</v>
      </c>
      <c r="P45" s="77"/>
      <c r="Q45" s="57"/>
      <c r="R45" s="160"/>
      <c r="S45" s="160"/>
      <c r="T45" s="161"/>
      <c r="U45" s="161"/>
      <c r="V45" s="161"/>
      <c r="W45" s="161"/>
      <c r="X45" s="157"/>
      <c r="Y45" s="77">
        <f t="shared" si="9"/>
        <v>0</v>
      </c>
      <c r="Z45" s="77"/>
    </row>
    <row r="46" spans="1:26" x14ac:dyDescent="0.3">
      <c r="G46" s="23"/>
      <c r="H46" s="62">
        <f t="shared" si="7"/>
        <v>0</v>
      </c>
      <c r="I46" s="160"/>
      <c r="J46" s="161"/>
      <c r="K46" s="161"/>
      <c r="L46" s="161"/>
      <c r="M46" s="161"/>
      <c r="N46" s="161"/>
      <c r="O46" s="77">
        <f t="shared" si="8"/>
        <v>0</v>
      </c>
      <c r="P46" s="77"/>
      <c r="Q46" s="57"/>
      <c r="R46" s="160"/>
      <c r="S46" s="160"/>
      <c r="T46" s="161"/>
      <c r="U46" s="161"/>
      <c r="V46" s="161"/>
      <c r="W46" s="161"/>
      <c r="X46" s="157"/>
      <c r="Y46" s="77">
        <f t="shared" si="9"/>
        <v>0</v>
      </c>
      <c r="Z46" s="77"/>
    </row>
    <row r="47" spans="1:26" x14ac:dyDescent="0.3">
      <c r="G47" s="23"/>
      <c r="H47" s="62">
        <f t="shared" si="7"/>
        <v>0</v>
      </c>
      <c r="I47" s="160"/>
      <c r="J47" s="161"/>
      <c r="K47" s="161"/>
      <c r="L47" s="161"/>
      <c r="M47" s="161"/>
      <c r="N47" s="161"/>
      <c r="O47" s="77">
        <f t="shared" si="8"/>
        <v>0</v>
      </c>
      <c r="P47" s="77"/>
      <c r="Q47" s="57"/>
      <c r="R47" s="160"/>
      <c r="S47" s="160"/>
      <c r="T47" s="161"/>
      <c r="U47" s="161"/>
      <c r="V47" s="161"/>
      <c r="W47" s="161"/>
      <c r="X47" s="157"/>
      <c r="Y47" s="77">
        <f t="shared" si="9"/>
        <v>0</v>
      </c>
      <c r="Z47" s="77"/>
    </row>
    <row r="48" spans="1:26" x14ac:dyDescent="0.3">
      <c r="G48" s="23"/>
      <c r="H48" s="62">
        <f t="shared" si="7"/>
        <v>0</v>
      </c>
      <c r="I48" s="160"/>
      <c r="J48" s="161"/>
      <c r="K48" s="161"/>
      <c r="L48" s="161"/>
      <c r="M48" s="161"/>
      <c r="N48" s="161"/>
      <c r="O48" s="77">
        <f t="shared" si="8"/>
        <v>0</v>
      </c>
      <c r="P48" s="77"/>
      <c r="Q48" s="57"/>
      <c r="R48" s="160"/>
      <c r="S48" s="160"/>
      <c r="T48" s="161"/>
      <c r="U48" s="161"/>
      <c r="V48" s="161"/>
      <c r="W48" s="161"/>
      <c r="X48" s="157"/>
      <c r="Y48" s="77">
        <f t="shared" si="9"/>
        <v>0</v>
      </c>
      <c r="Z48" s="77"/>
    </row>
    <row r="49" spans="7:26" x14ac:dyDescent="0.3">
      <c r="G49" s="23"/>
      <c r="H49" s="62">
        <f t="shared" si="7"/>
        <v>0</v>
      </c>
      <c r="I49" s="160"/>
      <c r="J49" s="161"/>
      <c r="K49" s="161"/>
      <c r="L49" s="161"/>
      <c r="M49" s="161"/>
      <c r="N49" s="161"/>
      <c r="O49" s="77">
        <f t="shared" si="8"/>
        <v>0</v>
      </c>
      <c r="P49" s="77"/>
      <c r="Q49" s="57"/>
      <c r="R49" s="160"/>
      <c r="S49" s="160"/>
      <c r="T49" s="161"/>
      <c r="U49" s="161"/>
      <c r="V49" s="161"/>
      <c r="W49" s="161"/>
      <c r="X49" s="157"/>
      <c r="Y49" s="77">
        <f t="shared" si="9"/>
        <v>0</v>
      </c>
      <c r="Z49" s="77"/>
    </row>
    <row r="50" spans="7:26" ht="15" thickBot="1" x14ac:dyDescent="0.35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63"/>
      <c r="Y50" s="77">
        <f t="shared" si="9"/>
        <v>0</v>
      </c>
      <c r="Z50" s="77"/>
    </row>
    <row r="51" spans="7:26" ht="15" thickBot="1" x14ac:dyDescent="0.35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" thickBot="1" x14ac:dyDescent="0.35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3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3">
      <c r="G54" s="54">
        <f>SUM(H54:H69)</f>
        <v>0</v>
      </c>
      <c r="H54" s="62">
        <f>MAX(K54:N54)+MAX(U54:X54)</f>
        <v>0</v>
      </c>
      <c r="I54" s="159"/>
      <c r="J54" s="157"/>
      <c r="K54" s="157"/>
      <c r="L54" s="157"/>
      <c r="M54" s="157"/>
      <c r="N54" s="157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3">
      <c r="G55" s="23"/>
      <c r="H55" s="62">
        <f t="shared" ref="H55:H74" si="10">MAX(K55:N55)+MAX(U55:X55)</f>
        <v>0</v>
      </c>
      <c r="I55" s="160"/>
      <c r="J55" s="161"/>
      <c r="K55" s="161"/>
      <c r="L55" s="161"/>
      <c r="M55" s="161"/>
      <c r="N55" s="16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3">
      <c r="G56" s="23"/>
      <c r="H56" s="62">
        <f t="shared" si="10"/>
        <v>0</v>
      </c>
      <c r="I56" s="160"/>
      <c r="J56" s="161"/>
      <c r="K56" s="161"/>
      <c r="L56" s="161"/>
      <c r="M56" s="161"/>
      <c r="N56" s="16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3">
      <c r="G57" s="23"/>
      <c r="H57" s="62">
        <f t="shared" si="10"/>
        <v>0</v>
      </c>
      <c r="I57" s="160"/>
      <c r="J57" s="161"/>
      <c r="K57" s="161"/>
      <c r="L57" s="161"/>
      <c r="M57" s="161"/>
      <c r="N57" s="16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3">
      <c r="G58" s="23"/>
      <c r="H58" s="62">
        <f t="shared" si="10"/>
        <v>0</v>
      </c>
      <c r="I58" s="160"/>
      <c r="J58" s="161"/>
      <c r="K58" s="161"/>
      <c r="L58" s="161"/>
      <c r="M58" s="161"/>
      <c r="N58" s="16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3">
      <c r="G59" s="23"/>
      <c r="H59" s="62">
        <f t="shared" si="10"/>
        <v>0</v>
      </c>
      <c r="I59" s="159"/>
      <c r="J59" s="161"/>
      <c r="K59" s="161"/>
      <c r="L59" s="161"/>
      <c r="M59" s="161"/>
      <c r="N59" s="16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3">
      <c r="G60" s="23"/>
      <c r="H60" s="62">
        <f t="shared" si="10"/>
        <v>0</v>
      </c>
      <c r="I60" s="160"/>
      <c r="J60" s="161"/>
      <c r="K60" s="161"/>
      <c r="L60" s="161"/>
      <c r="M60" s="161"/>
      <c r="N60" s="16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3">
      <c r="G61" s="23"/>
      <c r="H61" s="62">
        <f t="shared" si="10"/>
        <v>0</v>
      </c>
      <c r="I61" s="160"/>
      <c r="J61" s="161"/>
      <c r="K61" s="161"/>
      <c r="L61" s="161"/>
      <c r="M61" s="161"/>
      <c r="N61" s="16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3">
      <c r="G62" s="23"/>
      <c r="H62" s="62">
        <f t="shared" si="10"/>
        <v>0</v>
      </c>
      <c r="I62" s="160"/>
      <c r="J62" s="161"/>
      <c r="K62" s="161"/>
      <c r="L62" s="161"/>
      <c r="M62" s="161"/>
      <c r="N62" s="16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3">
      <c r="G63" s="23"/>
      <c r="H63" s="62">
        <f t="shared" si="10"/>
        <v>0</v>
      </c>
      <c r="I63" s="160"/>
      <c r="J63" s="161"/>
      <c r="K63" s="161"/>
      <c r="L63" s="161"/>
      <c r="M63" s="161"/>
      <c r="N63" s="16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3">
      <c r="G64" s="23"/>
      <c r="H64" s="62">
        <f t="shared" si="10"/>
        <v>0</v>
      </c>
      <c r="I64" s="160"/>
      <c r="J64" s="161"/>
      <c r="K64" s="161"/>
      <c r="L64" s="161"/>
      <c r="M64" s="161"/>
      <c r="N64" s="161"/>
      <c r="O64" s="77">
        <f t="shared" si="11"/>
        <v>0</v>
      </c>
      <c r="P64" s="77"/>
      <c r="Q64" s="57"/>
      <c r="R64" s="160"/>
      <c r="S64" s="160"/>
      <c r="T64" s="161"/>
      <c r="U64" s="161"/>
      <c r="V64" s="161"/>
      <c r="W64" s="161"/>
      <c r="X64" s="157"/>
      <c r="Y64" s="77">
        <f t="shared" si="12"/>
        <v>0</v>
      </c>
      <c r="Z64" s="77"/>
    </row>
    <row r="65" spans="7:26" x14ac:dyDescent="0.3">
      <c r="G65" s="23"/>
      <c r="H65" s="62">
        <f t="shared" si="10"/>
        <v>0</v>
      </c>
      <c r="I65" s="160"/>
      <c r="J65" s="161"/>
      <c r="K65" s="161"/>
      <c r="L65" s="161"/>
      <c r="M65" s="161"/>
      <c r="N65" s="161"/>
      <c r="O65" s="77">
        <f t="shared" si="11"/>
        <v>0</v>
      </c>
      <c r="P65" s="77"/>
      <c r="Q65" s="57"/>
      <c r="R65" s="160"/>
      <c r="S65" s="160"/>
      <c r="T65" s="161"/>
      <c r="U65" s="161"/>
      <c r="V65" s="161"/>
      <c r="W65" s="161"/>
      <c r="X65" s="157"/>
      <c r="Y65" s="77">
        <f t="shared" si="12"/>
        <v>0</v>
      </c>
      <c r="Z65" s="77"/>
    </row>
    <row r="66" spans="7:26" x14ac:dyDescent="0.3">
      <c r="G66" s="23"/>
      <c r="H66" s="62">
        <f t="shared" si="10"/>
        <v>0</v>
      </c>
      <c r="I66" s="160"/>
      <c r="J66" s="161"/>
      <c r="K66" s="161"/>
      <c r="L66" s="161"/>
      <c r="M66" s="161"/>
      <c r="N66" s="161"/>
      <c r="O66" s="77">
        <f t="shared" si="11"/>
        <v>0</v>
      </c>
      <c r="P66" s="77"/>
      <c r="Q66" s="57"/>
      <c r="R66" s="160"/>
      <c r="S66" s="160"/>
      <c r="T66" s="161"/>
      <c r="U66" s="161"/>
      <c r="V66" s="161"/>
      <c r="W66" s="161"/>
      <c r="X66" s="157"/>
      <c r="Y66" s="77">
        <f t="shared" si="12"/>
        <v>0</v>
      </c>
      <c r="Z66" s="77"/>
    </row>
    <row r="67" spans="7:26" x14ac:dyDescent="0.3">
      <c r="G67" s="23"/>
      <c r="H67" s="62">
        <f t="shared" si="10"/>
        <v>0</v>
      </c>
      <c r="I67" s="160"/>
      <c r="J67" s="161"/>
      <c r="K67" s="161"/>
      <c r="L67" s="161"/>
      <c r="M67" s="161"/>
      <c r="N67" s="161"/>
      <c r="O67" s="77">
        <f t="shared" si="11"/>
        <v>0</v>
      </c>
      <c r="P67" s="77"/>
      <c r="Q67" s="57"/>
      <c r="R67" s="160"/>
      <c r="S67" s="160"/>
      <c r="T67" s="161"/>
      <c r="U67" s="161"/>
      <c r="V67" s="161"/>
      <c r="W67" s="161"/>
      <c r="X67" s="157"/>
      <c r="Y67" s="77">
        <f t="shared" si="12"/>
        <v>0</v>
      </c>
      <c r="Z67" s="77"/>
    </row>
    <row r="68" spans="7:26" x14ac:dyDescent="0.3">
      <c r="G68" s="23"/>
      <c r="H68" s="62">
        <f t="shared" si="10"/>
        <v>0</v>
      </c>
      <c r="I68" s="160"/>
      <c r="J68" s="161"/>
      <c r="K68" s="161"/>
      <c r="L68" s="161"/>
      <c r="M68" s="161"/>
      <c r="N68" s="161"/>
      <c r="O68" s="77">
        <f t="shared" si="11"/>
        <v>0</v>
      </c>
      <c r="P68" s="77"/>
      <c r="Q68" s="57"/>
      <c r="R68" s="160"/>
      <c r="S68" s="160"/>
      <c r="T68" s="161"/>
      <c r="U68" s="161"/>
      <c r="V68" s="161"/>
      <c r="W68" s="161"/>
      <c r="X68" s="157"/>
      <c r="Y68" s="77">
        <f t="shared" si="12"/>
        <v>0</v>
      </c>
      <c r="Z68" s="77"/>
    </row>
    <row r="69" spans="7:26" ht="15" thickBot="1" x14ac:dyDescent="0.35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63"/>
      <c r="Y69" s="77">
        <f t="shared" si="12"/>
        <v>0</v>
      </c>
      <c r="Z69" s="77"/>
    </row>
    <row r="70" spans="7:26" ht="15" thickBot="1" x14ac:dyDescent="0.35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3">
      <c r="G71" s="25" t="s">
        <v>45</v>
      </c>
      <c r="H71" s="63">
        <f t="shared" si="10"/>
        <v>0</v>
      </c>
      <c r="I71" s="159"/>
      <c r="J71" s="157"/>
      <c r="K71" s="157"/>
      <c r="L71" s="157"/>
      <c r="M71" s="157"/>
      <c r="N71" s="157"/>
      <c r="O71" s="84">
        <f t="shared" ref="O71:O74" si="13">(J71+K71)*$Y$3</f>
        <v>0</v>
      </c>
      <c r="P71" s="84"/>
      <c r="Q71" s="57"/>
      <c r="R71" s="125"/>
      <c r="S71" s="157"/>
      <c r="T71" s="157"/>
      <c r="U71" s="157"/>
      <c r="V71" s="157"/>
      <c r="W71" s="157"/>
      <c r="X71" s="157"/>
      <c r="Y71" s="84">
        <f t="shared" si="12"/>
        <v>0</v>
      </c>
      <c r="Z71" s="84"/>
    </row>
    <row r="72" spans="7:26" ht="15" thickBot="1" x14ac:dyDescent="0.35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63"/>
      <c r="T72" s="163"/>
      <c r="U72" s="163"/>
      <c r="V72" s="163"/>
      <c r="W72" s="163"/>
      <c r="X72" s="163"/>
      <c r="Y72" s="80">
        <f t="shared" si="12"/>
        <v>0</v>
      </c>
      <c r="Z72" s="80"/>
    </row>
    <row r="73" spans="7:26" x14ac:dyDescent="0.3">
      <c r="G73" s="25" t="s">
        <v>45</v>
      </c>
      <c r="H73" s="63">
        <f t="shared" si="10"/>
        <v>0</v>
      </c>
      <c r="I73" s="164"/>
      <c r="J73" s="165"/>
      <c r="K73" s="165"/>
      <c r="L73" s="165"/>
      <c r="M73" s="165"/>
      <c r="N73" s="165"/>
      <c r="O73" s="79">
        <f t="shared" si="13"/>
        <v>0</v>
      </c>
      <c r="P73" s="79"/>
      <c r="Q73" s="59"/>
      <c r="R73" s="155"/>
      <c r="S73" s="155"/>
      <c r="T73" s="156"/>
      <c r="U73" s="156"/>
      <c r="V73" s="156"/>
      <c r="W73" s="156"/>
      <c r="X73" s="156"/>
      <c r="Y73" s="79">
        <f t="shared" si="12"/>
        <v>0</v>
      </c>
      <c r="Z73" s="79"/>
    </row>
    <row r="74" spans="7:26" ht="15" thickBot="1" x14ac:dyDescent="0.35">
      <c r="G74" s="30" t="s">
        <v>39</v>
      </c>
      <c r="H74" s="64">
        <f t="shared" si="10"/>
        <v>0</v>
      </c>
      <c r="I74" s="162"/>
      <c r="J74" s="163"/>
      <c r="K74" s="163"/>
      <c r="L74" s="163"/>
      <c r="M74" s="163"/>
      <c r="N74" s="163"/>
      <c r="O74" s="80">
        <f t="shared" si="13"/>
        <v>0</v>
      </c>
      <c r="P74" s="80"/>
      <c r="Q74" s="58"/>
      <c r="R74" s="162"/>
      <c r="S74" s="162"/>
      <c r="T74" s="163"/>
      <c r="U74" s="163"/>
      <c r="V74" s="163"/>
      <c r="W74" s="163"/>
      <c r="X74" s="163"/>
      <c r="Y74" s="80">
        <f t="shared" si="12"/>
        <v>0</v>
      </c>
      <c r="Z74" s="80"/>
    </row>
    <row r="75" spans="7:26" ht="15" thickBot="1" x14ac:dyDescent="0.35"/>
    <row r="76" spans="7:26" ht="15" thickBot="1" x14ac:dyDescent="0.35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" thickBot="1" x14ac:dyDescent="0.35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3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3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3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" thickBot="1" x14ac:dyDescent="0.35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3">
      <c r="G82" s="25" t="s">
        <v>45</v>
      </c>
      <c r="H82" s="63">
        <f t="shared" ref="H82:H83" si="18">MAX(K82:N82)+MAX(U82:X82)</f>
        <v>0</v>
      </c>
      <c r="I82" s="164"/>
      <c r="J82" s="165"/>
      <c r="K82" s="165"/>
      <c r="L82" s="165"/>
      <c r="M82" s="165"/>
      <c r="N82" s="165"/>
      <c r="O82" s="79">
        <f t="shared" si="15"/>
        <v>0</v>
      </c>
      <c r="P82" s="79"/>
      <c r="Q82" s="59"/>
      <c r="R82" s="156"/>
      <c r="S82" s="156"/>
      <c r="T82" s="156"/>
      <c r="U82" s="156"/>
      <c r="V82" s="156"/>
      <c r="W82" s="156"/>
      <c r="X82" s="156"/>
      <c r="Y82" s="79">
        <f t="shared" ref="Y82:Y83" si="19">(T82+U82)*$Y$3</f>
        <v>0</v>
      </c>
      <c r="Z82" s="79"/>
    </row>
    <row r="83" spans="7:26" ht="15" thickBot="1" x14ac:dyDescent="0.35">
      <c r="G83" s="30" t="s">
        <v>39</v>
      </c>
      <c r="H83" s="64">
        <f t="shared" si="18"/>
        <v>0</v>
      </c>
      <c r="I83" s="162"/>
      <c r="J83" s="163"/>
      <c r="K83" s="163"/>
      <c r="L83" s="163"/>
      <c r="M83" s="163"/>
      <c r="N83" s="163"/>
      <c r="O83" s="80">
        <f t="shared" si="15"/>
        <v>0</v>
      </c>
      <c r="P83" s="80"/>
      <c r="Q83" s="58"/>
      <c r="R83" s="163"/>
      <c r="S83" s="163"/>
      <c r="T83" s="163"/>
      <c r="U83" s="163"/>
      <c r="V83" s="163"/>
      <c r="W83" s="163"/>
      <c r="X83" s="163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topLeftCell="A5" zoomScale="89" zoomScaleNormal="89" workbookViewId="0">
      <selection activeCell="AE22" sqref="AE22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6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W2" s="104" t="s">
        <v>2</v>
      </c>
      <c r="X2" s="105"/>
      <c r="Y2" s="106">
        <v>0.2</v>
      </c>
      <c r="Z2" s="103"/>
    </row>
    <row r="3" spans="1:26" ht="15" thickBot="1" x14ac:dyDescent="0.35">
      <c r="C3" s="4" t="s">
        <v>3</v>
      </c>
      <c r="D3" s="4"/>
      <c r="W3" s="107" t="s">
        <v>4</v>
      </c>
      <c r="X3" s="108"/>
      <c r="Y3" s="109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5"/>
      <c r="R4" s="6" t="s">
        <v>7</v>
      </c>
      <c r="S4" s="6"/>
      <c r="T4" s="321" t="s">
        <v>8</v>
      </c>
      <c r="U4" s="321"/>
    </row>
    <row r="5" spans="1:26" ht="15.6" thickTop="1" thickBot="1" x14ac:dyDescent="0.35">
      <c r="G5" s="66" t="s">
        <v>57</v>
      </c>
      <c r="H5" s="67">
        <f>SUM(H8:H83)</f>
        <v>0</v>
      </c>
      <c r="I5" s="5" t="s">
        <v>12</v>
      </c>
      <c r="J5" s="100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5"/>
      <c r="R5" s="6" t="s">
        <v>12</v>
      </c>
      <c r="S5" s="6"/>
      <c r="T5" s="101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72"/>
      <c r="B6" s="28" t="s">
        <v>9</v>
      </c>
      <c r="C6" s="28" t="s">
        <v>10</v>
      </c>
      <c r="D6" s="29" t="s">
        <v>11</v>
      </c>
      <c r="G6" s="68" t="s">
        <v>16</v>
      </c>
      <c r="H6" s="69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/>
      <c r="Q6" s="55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5.6" thickTop="1" thickBot="1" x14ac:dyDescent="0.35">
      <c r="A7" s="73"/>
      <c r="B7" s="32" t="s">
        <v>17</v>
      </c>
      <c r="C7" s="32"/>
      <c r="D7" s="12">
        <v>5</v>
      </c>
      <c r="Q7" s="55"/>
    </row>
    <row r="8" spans="1:26" ht="15" thickBot="1" x14ac:dyDescent="0.35">
      <c r="A8" s="11"/>
      <c r="B8" s="32" t="s">
        <v>18</v>
      </c>
      <c r="C8" s="32"/>
      <c r="D8" s="12">
        <v>5</v>
      </c>
      <c r="G8" s="53" t="s">
        <v>47</v>
      </c>
      <c r="H8" s="61" t="s">
        <v>13</v>
      </c>
      <c r="I8" s="47" t="s">
        <v>46</v>
      </c>
      <c r="J8" s="102" t="s">
        <v>14</v>
      </c>
      <c r="K8" s="49" t="s">
        <v>15</v>
      </c>
      <c r="L8" s="49" t="s">
        <v>51</v>
      </c>
      <c r="M8" s="49" t="s">
        <v>52</v>
      </c>
      <c r="N8" s="49" t="s">
        <v>53</v>
      </c>
      <c r="O8" s="76" t="s">
        <v>38</v>
      </c>
      <c r="P8" s="76" t="s">
        <v>59</v>
      </c>
      <c r="Q8" s="56"/>
      <c r="R8" s="47" t="s">
        <v>63</v>
      </c>
      <c r="S8" s="47" t="s">
        <v>46</v>
      </c>
      <c r="T8" s="102" t="s">
        <v>14</v>
      </c>
      <c r="U8" s="49" t="s">
        <v>15</v>
      </c>
      <c r="V8" s="49" t="s">
        <v>51</v>
      </c>
      <c r="W8" s="49" t="s">
        <v>52</v>
      </c>
      <c r="X8" s="49" t="s">
        <v>53</v>
      </c>
      <c r="Y8" s="76" t="s">
        <v>38</v>
      </c>
      <c r="Z8" s="76" t="s">
        <v>59</v>
      </c>
    </row>
    <row r="9" spans="1:26" ht="15" thickBot="1" x14ac:dyDescent="0.35">
      <c r="A9" s="11"/>
      <c r="B9" s="32" t="s">
        <v>19</v>
      </c>
      <c r="C9" s="32"/>
      <c r="D9" s="12">
        <v>5</v>
      </c>
      <c r="G9" s="22" t="s">
        <v>48</v>
      </c>
      <c r="H9" s="50" t="s">
        <v>50</v>
      </c>
      <c r="I9" s="51"/>
      <c r="J9" s="52"/>
      <c r="K9" s="52"/>
      <c r="L9" s="52"/>
      <c r="M9" s="52"/>
      <c r="N9" s="81"/>
      <c r="O9" s="82"/>
      <c r="P9" s="82"/>
      <c r="Q9" s="57"/>
      <c r="R9" s="51"/>
      <c r="S9" s="51"/>
      <c r="T9" s="52"/>
      <c r="U9" s="52"/>
      <c r="V9" s="52"/>
      <c r="W9" s="52"/>
      <c r="X9" s="81"/>
      <c r="Y9" s="82"/>
      <c r="Z9" s="82"/>
    </row>
    <row r="10" spans="1:26" x14ac:dyDescent="0.3">
      <c r="A10" s="11"/>
      <c r="B10" s="32"/>
      <c r="C10" s="32"/>
      <c r="D10" s="12"/>
      <c r="G10" s="13" t="s">
        <v>49</v>
      </c>
      <c r="H10" s="34" t="s">
        <v>50</v>
      </c>
      <c r="I10" s="35"/>
      <c r="J10" s="36"/>
      <c r="K10" s="36"/>
      <c r="L10" s="36"/>
      <c r="M10" s="36"/>
      <c r="N10" s="33"/>
      <c r="O10" s="83"/>
      <c r="P10" s="83"/>
      <c r="Q10" s="57"/>
      <c r="R10" s="35"/>
      <c r="S10" s="35"/>
      <c r="T10" s="36"/>
      <c r="U10" s="36"/>
      <c r="V10" s="36"/>
      <c r="W10" s="36"/>
      <c r="X10" s="33"/>
      <c r="Y10" s="83"/>
      <c r="Z10" s="83"/>
    </row>
    <row r="11" spans="1:26" x14ac:dyDescent="0.3">
      <c r="A11" s="11"/>
      <c r="B11" s="32" t="s">
        <v>21</v>
      </c>
      <c r="C11" s="32"/>
      <c r="D11" s="12"/>
      <c r="G11" s="13"/>
      <c r="H11" s="34" t="s">
        <v>50</v>
      </c>
      <c r="I11" s="35"/>
      <c r="J11" s="36"/>
      <c r="K11" s="36"/>
      <c r="L11" s="36"/>
      <c r="M11" s="36"/>
      <c r="N11" s="33"/>
      <c r="O11" s="83"/>
      <c r="P11" s="83"/>
      <c r="Q11" s="57"/>
      <c r="R11" s="35"/>
      <c r="S11" s="35"/>
      <c r="T11" s="36"/>
      <c r="U11" s="36"/>
      <c r="V11" s="36"/>
      <c r="W11" s="36"/>
      <c r="X11" s="33"/>
      <c r="Y11" s="83"/>
      <c r="Z11" s="83"/>
    </row>
    <row r="12" spans="1:26" ht="15" thickBot="1" x14ac:dyDescent="0.35">
      <c r="A12" s="11"/>
      <c r="B12" s="32" t="s">
        <v>22</v>
      </c>
      <c r="C12" s="32"/>
      <c r="D12" s="12"/>
      <c r="G12" s="13"/>
      <c r="H12" s="34" t="s">
        <v>50</v>
      </c>
      <c r="I12" s="35"/>
      <c r="J12" s="36"/>
      <c r="K12" s="36"/>
      <c r="L12" s="36"/>
      <c r="M12" s="36"/>
      <c r="N12" s="33"/>
      <c r="O12" s="83"/>
      <c r="P12" s="83"/>
      <c r="Q12" s="57"/>
      <c r="R12" s="35"/>
      <c r="S12" s="35"/>
      <c r="T12" s="36"/>
      <c r="U12" s="36"/>
      <c r="V12" s="36"/>
      <c r="W12" s="36"/>
      <c r="X12" s="33"/>
      <c r="Y12" s="83"/>
      <c r="Z12" s="83"/>
    </row>
    <row r="13" spans="1:26" ht="15" thickBot="1" x14ac:dyDescent="0.35">
      <c r="A13" s="11"/>
      <c r="B13" s="74" t="s">
        <v>60</v>
      </c>
      <c r="C13" s="32"/>
      <c r="D13" s="12"/>
      <c r="G13" s="9" t="s">
        <v>41</v>
      </c>
      <c r="H13" s="61" t="s">
        <v>13</v>
      </c>
      <c r="I13" s="47" t="s">
        <v>46</v>
      </c>
      <c r="J13" s="102" t="s">
        <v>14</v>
      </c>
      <c r="K13" s="49" t="s">
        <v>15</v>
      </c>
      <c r="L13" s="49" t="s">
        <v>51</v>
      </c>
      <c r="M13" s="49" t="s">
        <v>52</v>
      </c>
      <c r="N13" s="49" t="s">
        <v>53</v>
      </c>
      <c r="O13" s="76" t="s">
        <v>38</v>
      </c>
      <c r="P13" s="76" t="s">
        <v>59</v>
      </c>
      <c r="Q13" s="56"/>
      <c r="R13" s="47" t="s">
        <v>63</v>
      </c>
      <c r="S13" s="47" t="s">
        <v>46</v>
      </c>
      <c r="T13" s="102" t="s">
        <v>14</v>
      </c>
      <c r="U13" s="49" t="s">
        <v>15</v>
      </c>
      <c r="V13" s="49" t="s">
        <v>51</v>
      </c>
      <c r="W13" s="49" t="s">
        <v>52</v>
      </c>
      <c r="X13" s="49" t="s">
        <v>53</v>
      </c>
      <c r="Y13" s="76" t="s">
        <v>38</v>
      </c>
      <c r="Z13" s="76" t="s">
        <v>59</v>
      </c>
    </row>
    <row r="14" spans="1:26" ht="15" thickBot="1" x14ac:dyDescent="0.35">
      <c r="A14" s="11"/>
      <c r="B14" s="32"/>
      <c r="C14" s="16" t="s">
        <v>23</v>
      </c>
      <c r="D14" s="70">
        <f>SUM(D7:D13)</f>
        <v>15</v>
      </c>
      <c r="G14" s="10" t="s">
        <v>20</v>
      </c>
      <c r="H14" s="89" t="s">
        <v>50</v>
      </c>
      <c r="I14" s="90"/>
      <c r="J14" s="91"/>
      <c r="K14" s="91"/>
      <c r="L14" s="91"/>
      <c r="M14" s="91"/>
      <c r="N14" s="92"/>
      <c r="O14" s="93"/>
      <c r="P14" s="93"/>
      <c r="Q14" s="59"/>
      <c r="R14" s="90"/>
      <c r="S14" s="90"/>
      <c r="T14" s="91"/>
      <c r="U14" s="91"/>
      <c r="V14" s="91"/>
      <c r="W14" s="91"/>
      <c r="X14" s="92"/>
      <c r="Y14" s="93"/>
      <c r="Z14" s="93"/>
    </row>
    <row r="15" spans="1:26" ht="15.6" thickTop="1" thickBot="1" x14ac:dyDescent="0.35">
      <c r="A15" s="40"/>
      <c r="B15" s="19"/>
      <c r="C15" s="19"/>
      <c r="D15" s="20"/>
      <c r="G15" s="54" t="s">
        <v>55</v>
      </c>
      <c r="H15" s="94" t="s">
        <v>50</v>
      </c>
      <c r="I15" s="95"/>
      <c r="J15" s="96"/>
      <c r="K15" s="96"/>
      <c r="L15" s="96"/>
      <c r="M15" s="96"/>
      <c r="N15" s="97"/>
      <c r="O15" s="98"/>
      <c r="P15" s="98"/>
      <c r="Q15" s="99"/>
      <c r="R15" s="95"/>
      <c r="S15" s="95"/>
      <c r="T15" s="96"/>
      <c r="U15" s="96"/>
      <c r="V15" s="96"/>
      <c r="W15" s="96"/>
      <c r="X15" s="97"/>
      <c r="Y15" s="98"/>
      <c r="Z15" s="98"/>
    </row>
    <row r="16" spans="1:26" ht="15" thickBot="1" x14ac:dyDescent="0.35">
      <c r="G16" s="54">
        <f>SUM(H16:H31)</f>
        <v>0</v>
      </c>
      <c r="H16" s="62">
        <f>MAX(K16:N16)+MAX(U16:X16)</f>
        <v>0</v>
      </c>
      <c r="I16" s="11"/>
      <c r="J16" s="32"/>
      <c r="K16" s="32"/>
      <c r="L16" s="32"/>
      <c r="M16" s="32"/>
      <c r="N16" s="32"/>
      <c r="O16" s="84">
        <f>(J16+K16)*$Y$3</f>
        <v>0</v>
      </c>
      <c r="P16" s="84"/>
      <c r="Q16" s="57"/>
      <c r="R16" s="86"/>
      <c r="S16" s="86"/>
      <c r="T16" s="87"/>
      <c r="U16" s="87"/>
      <c r="V16" s="87"/>
      <c r="W16" s="87"/>
      <c r="X16" s="88"/>
      <c r="Y16" s="84">
        <f>(T16+U16)*$Y$3</f>
        <v>0</v>
      </c>
      <c r="Z16" s="84"/>
    </row>
    <row r="17" spans="1:26" x14ac:dyDescent="0.3">
      <c r="A17" s="46" t="s">
        <v>24</v>
      </c>
      <c r="B17" s="28"/>
      <c r="C17" s="28" t="s">
        <v>25</v>
      </c>
      <c r="D17" s="119">
        <f>(J6+K6)*$Y$3</f>
        <v>0</v>
      </c>
      <c r="G17" s="13"/>
      <c r="H17" s="62">
        <f t="shared" ref="H17:H31" si="3">MAX(K17:N17)+MAX(U17:X17)</f>
        <v>0</v>
      </c>
      <c r="I17" s="37"/>
      <c r="J17" s="31"/>
      <c r="K17" s="31"/>
      <c r="L17" s="31"/>
      <c r="M17" s="31"/>
      <c r="N17" s="31"/>
      <c r="O17" s="77">
        <f t="shared" ref="O17:O31" si="4">(J17+K17)*$Y$3</f>
        <v>0</v>
      </c>
      <c r="P17" s="77"/>
      <c r="Q17" s="57"/>
      <c r="R17" s="41"/>
      <c r="S17" s="41"/>
      <c r="T17" s="42"/>
      <c r="U17" s="42"/>
      <c r="V17" s="42"/>
      <c r="W17" s="42"/>
      <c r="X17" s="43"/>
      <c r="Y17" s="77">
        <f t="shared" ref="Y17:Y31" si="5">(T17+U17)*$Y$3</f>
        <v>0</v>
      </c>
      <c r="Z17" s="77"/>
    </row>
    <row r="18" spans="1:26" ht="15" thickBot="1" x14ac:dyDescent="0.35">
      <c r="A18" s="11"/>
      <c r="B18" s="32"/>
      <c r="C18" s="16" t="s">
        <v>26</v>
      </c>
      <c r="D18" s="120">
        <f>(J2+K2)*$Y$2</f>
        <v>0</v>
      </c>
      <c r="G18" s="13"/>
      <c r="H18" s="62">
        <f t="shared" si="3"/>
        <v>0</v>
      </c>
      <c r="I18" s="37"/>
      <c r="J18" s="31"/>
      <c r="K18" s="31"/>
      <c r="L18" s="31"/>
      <c r="M18" s="31"/>
      <c r="N18" s="31"/>
      <c r="O18" s="77">
        <f t="shared" si="4"/>
        <v>0</v>
      </c>
      <c r="P18" s="77"/>
      <c r="Q18" s="57"/>
      <c r="R18" s="41"/>
      <c r="S18" s="41"/>
      <c r="T18" s="42"/>
      <c r="U18" s="42"/>
      <c r="V18" s="42"/>
      <c r="W18" s="42"/>
      <c r="X18" s="43"/>
      <c r="Y18" s="77">
        <f t="shared" si="5"/>
        <v>0</v>
      </c>
      <c r="Z18" s="77"/>
    </row>
    <row r="19" spans="1:26" ht="15.6" thickTop="1" thickBot="1" x14ac:dyDescent="0.35">
      <c r="A19" s="40"/>
      <c r="B19" s="19"/>
      <c r="C19" s="112" t="s">
        <v>23</v>
      </c>
      <c r="D19" s="113">
        <f>SUM(D17:D18)</f>
        <v>0</v>
      </c>
      <c r="G19" s="13"/>
      <c r="H19" s="62">
        <f t="shared" si="3"/>
        <v>0</v>
      </c>
      <c r="I19" s="37"/>
      <c r="J19" s="31"/>
      <c r="K19" s="31"/>
      <c r="L19" s="31"/>
      <c r="M19" s="31"/>
      <c r="N19" s="31"/>
      <c r="O19" s="77">
        <f t="shared" si="4"/>
        <v>0</v>
      </c>
      <c r="P19" s="77"/>
      <c r="Q19" s="57"/>
      <c r="R19" s="41"/>
      <c r="S19" s="41"/>
      <c r="T19" s="42"/>
      <c r="U19" s="42"/>
      <c r="V19" s="42"/>
      <c r="W19" s="42"/>
      <c r="X19" s="43"/>
      <c r="Y19" s="77">
        <f t="shared" si="5"/>
        <v>0</v>
      </c>
      <c r="Z19" s="77"/>
    </row>
    <row r="20" spans="1:26" ht="15" thickBot="1" x14ac:dyDescent="0.35">
      <c r="G20" s="13"/>
      <c r="H20" s="62">
        <f t="shared" si="3"/>
        <v>0</v>
      </c>
      <c r="I20" s="37"/>
      <c r="J20" s="31"/>
      <c r="K20" s="31"/>
      <c r="L20" s="31"/>
      <c r="M20" s="31"/>
      <c r="N20" s="31"/>
      <c r="O20" s="77">
        <f t="shared" si="4"/>
        <v>0</v>
      </c>
      <c r="P20" s="77"/>
      <c r="Q20" s="57"/>
      <c r="R20" s="41"/>
      <c r="S20" s="41"/>
      <c r="T20" s="42"/>
      <c r="U20" s="42"/>
      <c r="V20" s="42"/>
      <c r="W20" s="42"/>
      <c r="X20" s="43"/>
      <c r="Y20" s="77">
        <f t="shared" si="5"/>
        <v>0</v>
      </c>
      <c r="Z20" s="77"/>
    </row>
    <row r="21" spans="1:26" x14ac:dyDescent="0.3">
      <c r="A21" s="110" t="s">
        <v>61</v>
      </c>
      <c r="B21" s="28"/>
      <c r="C21" s="28"/>
      <c r="D21" s="29"/>
      <c r="G21" s="13"/>
      <c r="H21" s="62">
        <f t="shared" si="3"/>
        <v>0</v>
      </c>
      <c r="I21" s="11"/>
      <c r="J21" s="31"/>
      <c r="K21" s="31"/>
      <c r="L21" s="31"/>
      <c r="M21" s="31"/>
      <c r="N21" s="31"/>
      <c r="O21" s="77">
        <f t="shared" si="4"/>
        <v>0</v>
      </c>
      <c r="P21" s="77"/>
      <c r="Q21" s="57"/>
      <c r="R21" s="41"/>
      <c r="S21" s="41"/>
      <c r="T21" s="42"/>
      <c r="U21" s="42"/>
      <c r="V21" s="42"/>
      <c r="W21" s="42"/>
      <c r="X21" s="43"/>
      <c r="Y21" s="77">
        <f t="shared" si="5"/>
        <v>0</v>
      </c>
      <c r="Z21" s="77"/>
    </row>
    <row r="22" spans="1:26" x14ac:dyDescent="0.3">
      <c r="A22" s="111"/>
      <c r="B22" s="116" t="s">
        <v>58</v>
      </c>
      <c r="C22" s="116"/>
      <c r="D22" s="117"/>
      <c r="G22" s="13"/>
      <c r="H22" s="62">
        <f t="shared" si="3"/>
        <v>0</v>
      </c>
      <c r="I22" s="37"/>
      <c r="J22" s="31"/>
      <c r="K22" s="31"/>
      <c r="L22" s="31"/>
      <c r="M22" s="31"/>
      <c r="N22" s="31"/>
      <c r="O22" s="77">
        <f t="shared" si="4"/>
        <v>0</v>
      </c>
      <c r="P22" s="77"/>
      <c r="Q22" s="57"/>
      <c r="R22" s="44"/>
      <c r="S22" s="44"/>
      <c r="T22" s="45"/>
      <c r="U22" s="45"/>
      <c r="V22" s="45"/>
      <c r="W22" s="45"/>
      <c r="X22" s="43"/>
      <c r="Y22" s="77">
        <f t="shared" si="5"/>
        <v>0</v>
      </c>
      <c r="Z22" s="77"/>
    </row>
    <row r="23" spans="1:26" x14ac:dyDescent="0.3">
      <c r="A23" s="11"/>
      <c r="B23" s="123"/>
      <c r="C23" s="114" t="s">
        <v>30</v>
      </c>
      <c r="D23" s="115">
        <f>B23*0.5</f>
        <v>0</v>
      </c>
      <c r="G23" s="13"/>
      <c r="H23" s="62">
        <f t="shared" si="3"/>
        <v>0</v>
      </c>
      <c r="I23" s="37"/>
      <c r="J23" s="31"/>
      <c r="K23" s="31"/>
      <c r="L23" s="31"/>
      <c r="M23" s="31"/>
      <c r="N23" s="31"/>
      <c r="O23" s="77">
        <f t="shared" si="4"/>
        <v>0</v>
      </c>
      <c r="P23" s="77"/>
      <c r="Q23" s="57"/>
      <c r="R23" s="41"/>
      <c r="S23" s="41"/>
      <c r="T23" s="42"/>
      <c r="U23" s="42"/>
      <c r="V23" s="42"/>
      <c r="W23" s="42"/>
      <c r="X23" s="43"/>
      <c r="Y23" s="77">
        <f t="shared" si="5"/>
        <v>0</v>
      </c>
      <c r="Z23" s="77"/>
    </row>
    <row r="24" spans="1:26" x14ac:dyDescent="0.3">
      <c r="A24" s="11"/>
      <c r="B24" s="123"/>
      <c r="C24" s="114" t="s">
        <v>31</v>
      </c>
      <c r="D24" s="115">
        <f>B24</f>
        <v>0</v>
      </c>
      <c r="G24" s="13"/>
      <c r="H24" s="62">
        <f t="shared" si="3"/>
        <v>0</v>
      </c>
      <c r="I24" s="37"/>
      <c r="J24" s="31"/>
      <c r="K24" s="31"/>
      <c r="L24" s="31"/>
      <c r="M24" s="31"/>
      <c r="N24" s="31"/>
      <c r="O24" s="77">
        <f t="shared" si="4"/>
        <v>0</v>
      </c>
      <c r="P24" s="77"/>
      <c r="Q24" s="57"/>
      <c r="R24" s="41"/>
      <c r="S24" s="41"/>
      <c r="T24" s="42"/>
      <c r="U24" s="42"/>
      <c r="V24" s="42"/>
      <c r="W24" s="42"/>
      <c r="X24" s="43"/>
      <c r="Y24" s="77">
        <f t="shared" si="5"/>
        <v>0</v>
      </c>
      <c r="Z24" s="77"/>
    </row>
    <row r="25" spans="1:26" x14ac:dyDescent="0.3">
      <c r="A25" s="11"/>
      <c r="B25" s="123"/>
      <c r="C25" s="114" t="s">
        <v>32</v>
      </c>
      <c r="D25" s="115">
        <f t="shared" ref="D25:D26" si="6">B25</f>
        <v>0</v>
      </c>
      <c r="G25" s="13"/>
      <c r="H25" s="62">
        <f t="shared" si="3"/>
        <v>0</v>
      </c>
      <c r="I25" s="37"/>
      <c r="J25" s="31"/>
      <c r="K25" s="31"/>
      <c r="L25" s="31"/>
      <c r="M25" s="31"/>
      <c r="N25" s="31"/>
      <c r="O25" s="77">
        <f t="shared" si="4"/>
        <v>0</v>
      </c>
      <c r="P25" s="77"/>
      <c r="Q25" s="57"/>
      <c r="R25" s="41"/>
      <c r="S25" s="41"/>
      <c r="T25" s="42"/>
      <c r="U25" s="42"/>
      <c r="V25" s="42"/>
      <c r="W25" s="42"/>
      <c r="X25" s="43"/>
      <c r="Y25" s="77">
        <f t="shared" si="5"/>
        <v>0</v>
      </c>
      <c r="Z25" s="77"/>
    </row>
    <row r="26" spans="1:26" x14ac:dyDescent="0.3">
      <c r="A26" s="11"/>
      <c r="B26" s="123"/>
      <c r="C26" s="114" t="s">
        <v>33</v>
      </c>
      <c r="D26" s="115">
        <f t="shared" si="6"/>
        <v>0</v>
      </c>
      <c r="G26" s="13"/>
      <c r="H26" s="62">
        <f t="shared" si="3"/>
        <v>0</v>
      </c>
      <c r="I26" s="37"/>
      <c r="J26" s="31"/>
      <c r="K26" s="31"/>
      <c r="L26" s="31"/>
      <c r="M26" s="31"/>
      <c r="N26" s="31"/>
      <c r="O26" s="77">
        <f t="shared" si="4"/>
        <v>0</v>
      </c>
      <c r="P26" s="77"/>
      <c r="Q26" s="57"/>
      <c r="R26" s="37"/>
      <c r="S26" s="37"/>
      <c r="T26" s="31"/>
      <c r="U26" s="31"/>
      <c r="V26" s="31"/>
      <c r="W26" s="31"/>
      <c r="X26" s="32"/>
      <c r="Y26" s="77">
        <f t="shared" si="5"/>
        <v>0</v>
      </c>
      <c r="Z26" s="77"/>
    </row>
    <row r="27" spans="1:26" ht="15" thickBot="1" x14ac:dyDescent="0.35">
      <c r="A27" s="40"/>
      <c r="B27" s="121"/>
      <c r="C27" s="122" t="s">
        <v>34</v>
      </c>
      <c r="D27" s="118">
        <f>SUM(D23:D26)</f>
        <v>0</v>
      </c>
      <c r="G27" s="13"/>
      <c r="H27" s="62">
        <f t="shared" si="3"/>
        <v>0</v>
      </c>
      <c r="I27" s="37"/>
      <c r="J27" s="31"/>
      <c r="K27" s="31"/>
      <c r="L27" s="31"/>
      <c r="M27" s="31"/>
      <c r="N27" s="31"/>
      <c r="O27" s="77">
        <f t="shared" si="4"/>
        <v>0</v>
      </c>
      <c r="P27" s="77"/>
      <c r="Q27" s="57"/>
      <c r="R27" s="37"/>
      <c r="S27" s="37"/>
      <c r="T27" s="31"/>
      <c r="U27" s="31"/>
      <c r="V27" s="31"/>
      <c r="W27" s="31"/>
      <c r="X27" s="32"/>
      <c r="Y27" s="77">
        <f t="shared" si="5"/>
        <v>0</v>
      </c>
      <c r="Z27" s="77"/>
    </row>
    <row r="28" spans="1:26" ht="15" thickBot="1" x14ac:dyDescent="0.35">
      <c r="G28" s="13"/>
      <c r="H28" s="62">
        <f t="shared" si="3"/>
        <v>0</v>
      </c>
      <c r="I28" s="37"/>
      <c r="J28" s="31"/>
      <c r="K28" s="31"/>
      <c r="L28" s="31"/>
      <c r="M28" s="31"/>
      <c r="N28" s="31"/>
      <c r="O28" s="77">
        <f t="shared" si="4"/>
        <v>0</v>
      </c>
      <c r="P28" s="77"/>
      <c r="Q28" s="57"/>
      <c r="R28" s="37"/>
      <c r="S28" s="37"/>
      <c r="T28" s="31"/>
      <c r="U28" s="31"/>
      <c r="V28" s="31"/>
      <c r="W28" s="31"/>
      <c r="X28" s="32"/>
      <c r="Y28" s="77">
        <f t="shared" si="5"/>
        <v>0</v>
      </c>
      <c r="Z28" s="77"/>
    </row>
    <row r="29" spans="1:26" x14ac:dyDescent="0.3">
      <c r="A29" s="110" t="s">
        <v>62</v>
      </c>
      <c r="B29" s="28"/>
      <c r="C29" s="28"/>
      <c r="D29" s="29"/>
      <c r="G29" s="13"/>
      <c r="H29" s="62">
        <f t="shared" si="3"/>
        <v>0</v>
      </c>
      <c r="I29" s="37"/>
      <c r="J29" s="31"/>
      <c r="K29" s="31"/>
      <c r="L29" s="31"/>
      <c r="M29" s="31"/>
      <c r="N29" s="31"/>
      <c r="O29" s="77">
        <f t="shared" si="4"/>
        <v>0</v>
      </c>
      <c r="P29" s="77"/>
      <c r="Q29" s="57"/>
      <c r="R29" s="37"/>
      <c r="S29" s="37"/>
      <c r="T29" s="31"/>
      <c r="U29" s="31"/>
      <c r="V29" s="31"/>
      <c r="W29" s="31"/>
      <c r="X29" s="32"/>
      <c r="Y29" s="77">
        <f t="shared" si="5"/>
        <v>0</v>
      </c>
      <c r="Z29" s="77"/>
    </row>
    <row r="30" spans="1:26" x14ac:dyDescent="0.3">
      <c r="A30" s="111"/>
      <c r="B30" s="32"/>
      <c r="C30" s="32" t="s">
        <v>35</v>
      </c>
      <c r="D30" s="12">
        <f>P2</f>
        <v>0</v>
      </c>
      <c r="G30" s="13"/>
      <c r="H30" s="62">
        <f t="shared" si="3"/>
        <v>0</v>
      </c>
      <c r="I30" s="37"/>
      <c r="J30" s="31"/>
      <c r="K30" s="31"/>
      <c r="L30" s="31"/>
      <c r="M30" s="31"/>
      <c r="N30" s="31"/>
      <c r="O30" s="77">
        <f t="shared" si="4"/>
        <v>0</v>
      </c>
      <c r="P30" s="77"/>
      <c r="Q30" s="57"/>
      <c r="R30" s="37"/>
      <c r="S30" s="37"/>
      <c r="T30" s="31"/>
      <c r="U30" s="31"/>
      <c r="V30" s="31"/>
      <c r="W30" s="31"/>
      <c r="X30" s="32"/>
      <c r="Y30" s="77">
        <f t="shared" si="5"/>
        <v>0</v>
      </c>
      <c r="Z30" s="77"/>
    </row>
    <row r="31" spans="1:26" ht="15" thickBot="1" x14ac:dyDescent="0.35">
      <c r="A31" s="11"/>
      <c r="B31" s="116" t="s">
        <v>58</v>
      </c>
      <c r="C31" s="116"/>
      <c r="D31" s="124"/>
      <c r="G31" s="17"/>
      <c r="H31" s="62">
        <f t="shared" si="3"/>
        <v>0</v>
      </c>
      <c r="I31" s="38"/>
      <c r="J31" s="18"/>
      <c r="K31" s="18"/>
      <c r="L31" s="18"/>
      <c r="M31" s="18"/>
      <c r="N31" s="18"/>
      <c r="O31" s="77">
        <f t="shared" si="4"/>
        <v>0</v>
      </c>
      <c r="P31" s="77"/>
      <c r="Q31" s="58"/>
      <c r="R31" s="38"/>
      <c r="S31" s="38"/>
      <c r="T31" s="18"/>
      <c r="U31" s="18"/>
      <c r="V31" s="18"/>
      <c r="W31" s="18"/>
      <c r="X31" s="19"/>
      <c r="Y31" s="77">
        <f t="shared" si="5"/>
        <v>0</v>
      </c>
      <c r="Z31" s="77"/>
    </row>
    <row r="32" spans="1:26" ht="15" thickBot="1" x14ac:dyDescent="0.35">
      <c r="A32" s="11"/>
      <c r="B32" s="123"/>
      <c r="C32" s="114" t="s">
        <v>27</v>
      </c>
      <c r="D32" s="115">
        <f>INT(B32/4)</f>
        <v>0</v>
      </c>
      <c r="G32" s="53" t="s">
        <v>42</v>
      </c>
      <c r="H32" s="61" t="s">
        <v>13</v>
      </c>
      <c r="I32" s="47" t="s">
        <v>46</v>
      </c>
      <c r="J32" s="102" t="s">
        <v>14</v>
      </c>
      <c r="K32" s="49" t="s">
        <v>15</v>
      </c>
      <c r="L32" s="49" t="s">
        <v>51</v>
      </c>
      <c r="M32" s="49" t="s">
        <v>52</v>
      </c>
      <c r="N32" s="49" t="s">
        <v>53</v>
      </c>
      <c r="O32" s="76" t="s">
        <v>38</v>
      </c>
      <c r="P32" s="76" t="s">
        <v>59</v>
      </c>
      <c r="Q32" s="56"/>
      <c r="R32" s="47" t="s">
        <v>63</v>
      </c>
      <c r="S32" s="47" t="s">
        <v>46</v>
      </c>
      <c r="T32" s="102" t="s">
        <v>14</v>
      </c>
      <c r="U32" s="49" t="s">
        <v>15</v>
      </c>
      <c r="V32" s="49" t="s">
        <v>51</v>
      </c>
      <c r="W32" s="49" t="s">
        <v>52</v>
      </c>
      <c r="X32" s="49" t="s">
        <v>53</v>
      </c>
      <c r="Y32" s="76" t="s">
        <v>38</v>
      </c>
      <c r="Z32" s="76" t="s">
        <v>59</v>
      </c>
    </row>
    <row r="33" spans="1:26" ht="15" thickBot="1" x14ac:dyDescent="0.35">
      <c r="A33" s="11"/>
      <c r="B33" s="123"/>
      <c r="C33" s="114" t="s">
        <v>28</v>
      </c>
      <c r="D33" s="115">
        <f>INT(B33/3)</f>
        <v>0</v>
      </c>
      <c r="G33" s="22" t="s">
        <v>20</v>
      </c>
      <c r="H33" s="89" t="s">
        <v>50</v>
      </c>
      <c r="I33" s="90"/>
      <c r="J33" s="91"/>
      <c r="K33" s="91"/>
      <c r="L33" s="91"/>
      <c r="M33" s="91"/>
      <c r="N33" s="92"/>
      <c r="O33" s="93"/>
      <c r="P33" s="93"/>
      <c r="Q33" s="59"/>
      <c r="R33" s="90"/>
      <c r="S33" s="90"/>
      <c r="T33" s="91"/>
      <c r="U33" s="91"/>
      <c r="V33" s="91"/>
      <c r="W33" s="91"/>
      <c r="X33" s="92"/>
      <c r="Y33" s="93"/>
      <c r="Z33" s="93"/>
    </row>
    <row r="34" spans="1:26" x14ac:dyDescent="0.3">
      <c r="A34" s="11"/>
      <c r="B34" s="123"/>
      <c r="C34" s="114" t="s">
        <v>29</v>
      </c>
      <c r="D34" s="115">
        <f>B34</f>
        <v>0</v>
      </c>
      <c r="G34" s="54" t="s">
        <v>55</v>
      </c>
      <c r="H34" s="94" t="s">
        <v>50</v>
      </c>
      <c r="I34" s="95"/>
      <c r="J34" s="96"/>
      <c r="K34" s="96"/>
      <c r="L34" s="96"/>
      <c r="M34" s="96"/>
      <c r="N34" s="97"/>
      <c r="O34" s="98"/>
      <c r="P34" s="98"/>
      <c r="Q34" s="99"/>
      <c r="R34" s="95"/>
      <c r="S34" s="95"/>
      <c r="T34" s="96"/>
      <c r="U34" s="96"/>
      <c r="V34" s="96"/>
      <c r="W34" s="96"/>
      <c r="X34" s="97"/>
      <c r="Y34" s="98"/>
      <c r="Z34" s="98"/>
    </row>
    <row r="35" spans="1:26" x14ac:dyDescent="0.3">
      <c r="A35" s="11"/>
      <c r="B35" s="32"/>
      <c r="C35" s="32" t="s">
        <v>36</v>
      </c>
      <c r="D35" s="75">
        <f>INT((D14-10)/5)</f>
        <v>1</v>
      </c>
      <c r="G35" s="54">
        <f>SUM(H35:H50)</f>
        <v>0</v>
      </c>
      <c r="H35" s="62">
        <f>MAX(K35:N35)+MAX(U35:X35)</f>
        <v>0</v>
      </c>
      <c r="I35" s="11"/>
      <c r="J35" s="32"/>
      <c r="K35" s="32"/>
      <c r="L35" s="32"/>
      <c r="M35" s="32"/>
      <c r="N35" s="32"/>
      <c r="O35" s="84">
        <f>(J35+K35)*$Y$3</f>
        <v>0</v>
      </c>
      <c r="P35" s="84"/>
      <c r="Q35" s="57"/>
      <c r="R35" s="86"/>
      <c r="S35" s="86"/>
      <c r="T35" s="87"/>
      <c r="U35" s="87"/>
      <c r="V35" s="87"/>
      <c r="W35" s="87"/>
      <c r="X35" s="88"/>
      <c r="Y35" s="84">
        <f>(T35+U35)*$Y$3</f>
        <v>0</v>
      </c>
      <c r="Z35" s="84"/>
    </row>
    <row r="36" spans="1:26" ht="15" thickBot="1" x14ac:dyDescent="0.35">
      <c r="A36" s="11"/>
      <c r="B36" s="32"/>
      <c r="C36" s="21" t="s">
        <v>23</v>
      </c>
      <c r="D36" s="71">
        <f>D27-(D30+D35)</f>
        <v>-1</v>
      </c>
      <c r="G36" s="23"/>
      <c r="H36" s="62">
        <f t="shared" ref="H36:H50" si="7">MAX(K36:N36)+MAX(U36:X36)</f>
        <v>0</v>
      </c>
      <c r="I36" s="37"/>
      <c r="J36" s="31"/>
      <c r="K36" s="31"/>
      <c r="L36" s="31"/>
      <c r="M36" s="31"/>
      <c r="N36" s="31"/>
      <c r="O36" s="77">
        <f t="shared" ref="O36:O50" si="8">(J36+K36)*$Y$3</f>
        <v>0</v>
      </c>
      <c r="P36" s="77"/>
      <c r="Q36" s="57"/>
      <c r="R36" s="41"/>
      <c r="S36" s="41"/>
      <c r="T36" s="42"/>
      <c r="U36" s="42"/>
      <c r="V36" s="42"/>
      <c r="W36" s="42"/>
      <c r="X36" s="43"/>
      <c r="Y36" s="77">
        <f t="shared" ref="Y36:Y50" si="9">(T36+U36)*$Y$3</f>
        <v>0</v>
      </c>
      <c r="Z36" s="77"/>
    </row>
    <row r="37" spans="1:26" ht="15.6" thickTop="1" thickBot="1" x14ac:dyDescent="0.35">
      <c r="A37" s="40"/>
      <c r="B37" s="19"/>
      <c r="C37" s="19" t="s">
        <v>37</v>
      </c>
      <c r="D37" s="20">
        <f>IF(D36&lt;=0,0,D35)</f>
        <v>0</v>
      </c>
      <c r="G37" s="23"/>
      <c r="H37" s="62">
        <f t="shared" si="7"/>
        <v>0</v>
      </c>
      <c r="I37" s="37"/>
      <c r="J37" s="31"/>
      <c r="K37" s="31"/>
      <c r="L37" s="31"/>
      <c r="M37" s="31"/>
      <c r="N37" s="31"/>
      <c r="O37" s="77">
        <f t="shared" si="8"/>
        <v>0</v>
      </c>
      <c r="P37" s="77"/>
      <c r="Q37" s="57"/>
      <c r="R37" s="41"/>
      <c r="S37" s="41"/>
      <c r="T37" s="42"/>
      <c r="U37" s="42"/>
      <c r="V37" s="42"/>
      <c r="W37" s="42"/>
      <c r="X37" s="43"/>
      <c r="Y37" s="77">
        <f t="shared" si="9"/>
        <v>0</v>
      </c>
      <c r="Z37" s="77"/>
    </row>
    <row r="38" spans="1:26" x14ac:dyDescent="0.3">
      <c r="G38" s="23"/>
      <c r="H38" s="62">
        <f t="shared" si="7"/>
        <v>0</v>
      </c>
      <c r="I38" s="37"/>
      <c r="J38" s="31"/>
      <c r="K38" s="31"/>
      <c r="L38" s="31"/>
      <c r="M38" s="31"/>
      <c r="N38" s="31"/>
      <c r="O38" s="77">
        <f t="shared" si="8"/>
        <v>0</v>
      </c>
      <c r="P38" s="77"/>
      <c r="Q38" s="57"/>
      <c r="R38" s="41"/>
      <c r="S38" s="41"/>
      <c r="T38" s="42"/>
      <c r="U38" s="42"/>
      <c r="V38" s="42"/>
      <c r="W38" s="42"/>
      <c r="X38" s="43"/>
      <c r="Y38" s="77">
        <f t="shared" si="9"/>
        <v>0</v>
      </c>
      <c r="Z38" s="77"/>
    </row>
    <row r="39" spans="1:26" x14ac:dyDescent="0.3">
      <c r="G39" s="23"/>
      <c r="H39" s="62">
        <f t="shared" si="7"/>
        <v>0</v>
      </c>
      <c r="I39" s="37"/>
      <c r="J39" s="31"/>
      <c r="K39" s="31"/>
      <c r="L39" s="31"/>
      <c r="M39" s="31"/>
      <c r="N39" s="31"/>
      <c r="O39" s="77">
        <f t="shared" si="8"/>
        <v>0</v>
      </c>
      <c r="P39" s="77"/>
      <c r="Q39" s="57"/>
      <c r="R39" s="41"/>
      <c r="S39" s="41"/>
      <c r="T39" s="42"/>
      <c r="U39" s="42"/>
      <c r="V39" s="42"/>
      <c r="W39" s="42"/>
      <c r="X39" s="43"/>
      <c r="Y39" s="77">
        <f t="shared" si="9"/>
        <v>0</v>
      </c>
      <c r="Z39" s="77"/>
    </row>
    <row r="40" spans="1:26" ht="15" thickBot="1" x14ac:dyDescent="0.35">
      <c r="C40" s="24" t="s">
        <v>38</v>
      </c>
      <c r="D40" s="24">
        <f>D19-D37</f>
        <v>0</v>
      </c>
      <c r="G40" s="23"/>
      <c r="H40" s="62">
        <f t="shared" si="7"/>
        <v>0</v>
      </c>
      <c r="I40" s="11"/>
      <c r="J40" s="31"/>
      <c r="K40" s="31"/>
      <c r="L40" s="31"/>
      <c r="M40" s="31"/>
      <c r="N40" s="31"/>
      <c r="O40" s="77">
        <f t="shared" si="8"/>
        <v>0</v>
      </c>
      <c r="P40" s="77"/>
      <c r="Q40" s="57"/>
      <c r="R40" s="41"/>
      <c r="S40" s="41"/>
      <c r="T40" s="42"/>
      <c r="U40" s="42"/>
      <c r="V40" s="42"/>
      <c r="W40" s="42"/>
      <c r="X40" s="43"/>
      <c r="Y40" s="77">
        <f t="shared" si="9"/>
        <v>0</v>
      </c>
      <c r="Z40" s="77"/>
    </row>
    <row r="41" spans="1:26" ht="15" thickTop="1" x14ac:dyDescent="0.3">
      <c r="G41" s="23"/>
      <c r="H41" s="62">
        <f t="shared" si="7"/>
        <v>0</v>
      </c>
      <c r="I41" s="37"/>
      <c r="J41" s="31"/>
      <c r="K41" s="31"/>
      <c r="L41" s="31"/>
      <c r="M41" s="31"/>
      <c r="N41" s="31"/>
      <c r="O41" s="77">
        <f t="shared" si="8"/>
        <v>0</v>
      </c>
      <c r="P41" s="77"/>
      <c r="Q41" s="57"/>
      <c r="R41" s="44"/>
      <c r="S41" s="44"/>
      <c r="T41" s="45"/>
      <c r="U41" s="45"/>
      <c r="V41" s="45"/>
      <c r="W41" s="45"/>
      <c r="X41" s="43"/>
      <c r="Y41" s="77">
        <f t="shared" si="9"/>
        <v>0</v>
      </c>
      <c r="Z41" s="77"/>
    </row>
    <row r="42" spans="1:26" x14ac:dyDescent="0.3">
      <c r="G42" s="23"/>
      <c r="H42" s="62">
        <f t="shared" si="7"/>
        <v>0</v>
      </c>
      <c r="I42" s="37"/>
      <c r="J42" s="31"/>
      <c r="K42" s="31"/>
      <c r="L42" s="31"/>
      <c r="M42" s="31"/>
      <c r="N42" s="31"/>
      <c r="O42" s="77">
        <f t="shared" si="8"/>
        <v>0</v>
      </c>
      <c r="P42" s="77"/>
      <c r="Q42" s="57"/>
      <c r="R42" s="41"/>
      <c r="S42" s="41"/>
      <c r="T42" s="42"/>
      <c r="U42" s="42"/>
      <c r="V42" s="42"/>
      <c r="W42" s="42"/>
      <c r="X42" s="43"/>
      <c r="Y42" s="77">
        <f t="shared" si="9"/>
        <v>0</v>
      </c>
      <c r="Z42" s="77"/>
    </row>
    <row r="43" spans="1:26" x14ac:dyDescent="0.3">
      <c r="G43" s="23"/>
      <c r="H43" s="62">
        <f t="shared" si="7"/>
        <v>0</v>
      </c>
      <c r="I43" s="37"/>
      <c r="J43" s="31"/>
      <c r="K43" s="31"/>
      <c r="L43" s="31"/>
      <c r="M43" s="31"/>
      <c r="N43" s="31"/>
      <c r="O43" s="77">
        <f t="shared" si="8"/>
        <v>0</v>
      </c>
      <c r="P43" s="77"/>
      <c r="Q43" s="57"/>
      <c r="R43" s="41"/>
      <c r="S43" s="41"/>
      <c r="T43" s="42"/>
      <c r="U43" s="42"/>
      <c r="V43" s="42"/>
      <c r="W43" s="42"/>
      <c r="X43" s="43"/>
      <c r="Y43" s="77">
        <f t="shared" si="9"/>
        <v>0</v>
      </c>
      <c r="Z43" s="77"/>
    </row>
    <row r="44" spans="1:26" x14ac:dyDescent="0.3">
      <c r="G44" s="23"/>
      <c r="H44" s="62">
        <f t="shared" si="7"/>
        <v>0</v>
      </c>
      <c r="I44" s="37"/>
      <c r="J44" s="31"/>
      <c r="K44" s="31"/>
      <c r="L44" s="31"/>
      <c r="M44" s="31"/>
      <c r="N44" s="31"/>
      <c r="O44" s="77">
        <f t="shared" si="8"/>
        <v>0</v>
      </c>
      <c r="P44" s="77"/>
      <c r="Q44" s="57"/>
      <c r="R44" s="41"/>
      <c r="S44" s="41"/>
      <c r="T44" s="42"/>
      <c r="U44" s="42"/>
      <c r="V44" s="42"/>
      <c r="W44" s="42"/>
      <c r="X44" s="43"/>
      <c r="Y44" s="77">
        <f t="shared" si="9"/>
        <v>0</v>
      </c>
      <c r="Z44" s="77"/>
    </row>
    <row r="45" spans="1:26" x14ac:dyDescent="0.3">
      <c r="G45" s="23"/>
      <c r="H45" s="62">
        <f t="shared" si="7"/>
        <v>0</v>
      </c>
      <c r="I45" s="37"/>
      <c r="J45" s="31"/>
      <c r="K45" s="31"/>
      <c r="L45" s="31"/>
      <c r="M45" s="31"/>
      <c r="N45" s="31"/>
      <c r="O45" s="77">
        <f t="shared" si="8"/>
        <v>0</v>
      </c>
      <c r="P45" s="77"/>
      <c r="Q45" s="57"/>
      <c r="R45" s="37"/>
      <c r="S45" s="37"/>
      <c r="T45" s="31"/>
      <c r="U45" s="31"/>
      <c r="V45" s="31"/>
      <c r="W45" s="31"/>
      <c r="X45" s="32"/>
      <c r="Y45" s="77">
        <f t="shared" si="9"/>
        <v>0</v>
      </c>
      <c r="Z45" s="77"/>
    </row>
    <row r="46" spans="1:26" x14ac:dyDescent="0.3">
      <c r="G46" s="23"/>
      <c r="H46" s="62">
        <f t="shared" si="7"/>
        <v>0</v>
      </c>
      <c r="I46" s="37"/>
      <c r="J46" s="31"/>
      <c r="K46" s="31"/>
      <c r="L46" s="31"/>
      <c r="M46" s="31"/>
      <c r="N46" s="31"/>
      <c r="O46" s="77">
        <f t="shared" si="8"/>
        <v>0</v>
      </c>
      <c r="P46" s="77"/>
      <c r="Q46" s="57"/>
      <c r="R46" s="37"/>
      <c r="S46" s="37"/>
      <c r="T46" s="31"/>
      <c r="U46" s="31"/>
      <c r="V46" s="31"/>
      <c r="W46" s="31"/>
      <c r="X46" s="32"/>
      <c r="Y46" s="77">
        <f t="shared" si="9"/>
        <v>0</v>
      </c>
      <c r="Z46" s="77"/>
    </row>
    <row r="47" spans="1:26" x14ac:dyDescent="0.3">
      <c r="G47" s="23"/>
      <c r="H47" s="62">
        <f t="shared" si="7"/>
        <v>0</v>
      </c>
      <c r="I47" s="37"/>
      <c r="J47" s="31"/>
      <c r="K47" s="31"/>
      <c r="L47" s="31"/>
      <c r="M47" s="31"/>
      <c r="N47" s="31"/>
      <c r="O47" s="77">
        <f t="shared" si="8"/>
        <v>0</v>
      </c>
      <c r="P47" s="77"/>
      <c r="Q47" s="57"/>
      <c r="R47" s="37"/>
      <c r="S47" s="37"/>
      <c r="T47" s="31"/>
      <c r="U47" s="31"/>
      <c r="V47" s="31"/>
      <c r="W47" s="31"/>
      <c r="X47" s="32"/>
      <c r="Y47" s="77">
        <f t="shared" si="9"/>
        <v>0</v>
      </c>
      <c r="Z47" s="77"/>
    </row>
    <row r="48" spans="1:26" x14ac:dyDescent="0.3">
      <c r="G48" s="23"/>
      <c r="H48" s="62">
        <f t="shared" si="7"/>
        <v>0</v>
      </c>
      <c r="I48" s="37"/>
      <c r="J48" s="31"/>
      <c r="K48" s="31"/>
      <c r="L48" s="31"/>
      <c r="M48" s="31"/>
      <c r="N48" s="31"/>
      <c r="O48" s="77">
        <f t="shared" si="8"/>
        <v>0</v>
      </c>
      <c r="P48" s="77"/>
      <c r="Q48" s="57"/>
      <c r="R48" s="37"/>
      <c r="S48" s="37"/>
      <c r="T48" s="31"/>
      <c r="U48" s="31"/>
      <c r="V48" s="31"/>
      <c r="W48" s="31"/>
      <c r="X48" s="32"/>
      <c r="Y48" s="77">
        <f t="shared" si="9"/>
        <v>0</v>
      </c>
      <c r="Z48" s="77"/>
    </row>
    <row r="49" spans="7:26" x14ac:dyDescent="0.3">
      <c r="G49" s="23"/>
      <c r="H49" s="62">
        <f t="shared" si="7"/>
        <v>0</v>
      </c>
      <c r="I49" s="37"/>
      <c r="J49" s="31"/>
      <c r="K49" s="31"/>
      <c r="L49" s="31"/>
      <c r="M49" s="31"/>
      <c r="N49" s="31"/>
      <c r="O49" s="77">
        <f t="shared" si="8"/>
        <v>0</v>
      </c>
      <c r="P49" s="77"/>
      <c r="Q49" s="57"/>
      <c r="R49" s="37"/>
      <c r="S49" s="37"/>
      <c r="T49" s="31"/>
      <c r="U49" s="31"/>
      <c r="V49" s="31"/>
      <c r="W49" s="31"/>
      <c r="X49" s="32"/>
      <c r="Y49" s="77">
        <f t="shared" si="9"/>
        <v>0</v>
      </c>
      <c r="Z49" s="77"/>
    </row>
    <row r="50" spans="7:26" ht="15" thickBot="1" x14ac:dyDescent="0.35">
      <c r="G50" s="23"/>
      <c r="H50" s="62">
        <f t="shared" si="7"/>
        <v>0</v>
      </c>
      <c r="I50" s="38"/>
      <c r="J50" s="18"/>
      <c r="K50" s="18"/>
      <c r="L50" s="18"/>
      <c r="M50" s="18"/>
      <c r="N50" s="18"/>
      <c r="O50" s="77">
        <f t="shared" si="8"/>
        <v>0</v>
      </c>
      <c r="P50" s="77"/>
      <c r="Q50" s="57"/>
      <c r="R50" s="38"/>
      <c r="S50" s="38"/>
      <c r="T50" s="18"/>
      <c r="U50" s="18"/>
      <c r="V50" s="18"/>
      <c r="W50" s="18"/>
      <c r="X50" s="19"/>
      <c r="Y50" s="77">
        <f t="shared" si="9"/>
        <v>0</v>
      </c>
      <c r="Z50" s="77"/>
    </row>
    <row r="51" spans="7:26" ht="15" thickBot="1" x14ac:dyDescent="0.35">
      <c r="G51" s="53" t="s">
        <v>43</v>
      </c>
      <c r="H51" s="61" t="s">
        <v>13</v>
      </c>
      <c r="I51" s="47" t="s">
        <v>46</v>
      </c>
      <c r="J51" s="48" t="s">
        <v>14</v>
      </c>
      <c r="K51" s="49" t="s">
        <v>15</v>
      </c>
      <c r="L51" s="49" t="s">
        <v>51</v>
      </c>
      <c r="M51" s="49" t="s">
        <v>52</v>
      </c>
      <c r="N51" s="49" t="s">
        <v>53</v>
      </c>
      <c r="O51" s="76" t="s">
        <v>38</v>
      </c>
      <c r="P51" s="76" t="s">
        <v>59</v>
      </c>
      <c r="Q51" s="56"/>
      <c r="R51" s="47" t="s">
        <v>63</v>
      </c>
      <c r="S51" s="47" t="s">
        <v>46</v>
      </c>
      <c r="T51" s="48" t="s">
        <v>14</v>
      </c>
      <c r="U51" s="49" t="s">
        <v>15</v>
      </c>
      <c r="V51" s="49" t="s">
        <v>51</v>
      </c>
      <c r="W51" s="49" t="s">
        <v>52</v>
      </c>
      <c r="X51" s="49" t="s">
        <v>53</v>
      </c>
      <c r="Y51" s="76" t="s">
        <v>38</v>
      </c>
      <c r="Z51" s="76" t="s">
        <v>59</v>
      </c>
    </row>
    <row r="52" spans="7:26" ht="15" thickBot="1" x14ac:dyDescent="0.35">
      <c r="G52" s="22" t="s">
        <v>20</v>
      </c>
      <c r="H52" s="89" t="s">
        <v>50</v>
      </c>
      <c r="I52" s="90"/>
      <c r="J52" s="91"/>
      <c r="K52" s="91"/>
      <c r="L52" s="91"/>
      <c r="M52" s="91"/>
      <c r="N52" s="92"/>
      <c r="O52" s="93"/>
      <c r="P52" s="93"/>
      <c r="Q52" s="59"/>
      <c r="R52" s="90"/>
      <c r="S52" s="90"/>
      <c r="T52" s="91"/>
      <c r="U52" s="91"/>
      <c r="V52" s="91"/>
      <c r="W52" s="91"/>
      <c r="X52" s="92"/>
      <c r="Y52" s="93"/>
      <c r="Z52" s="93"/>
    </row>
    <row r="53" spans="7:26" x14ac:dyDescent="0.3">
      <c r="G53" s="54" t="s">
        <v>55</v>
      </c>
      <c r="H53" s="94" t="s">
        <v>50</v>
      </c>
      <c r="I53" s="95"/>
      <c r="J53" s="96"/>
      <c r="K53" s="96"/>
      <c r="L53" s="96"/>
      <c r="M53" s="96"/>
      <c r="N53" s="97"/>
      <c r="O53" s="98"/>
      <c r="P53" s="98"/>
      <c r="Q53" s="99"/>
      <c r="R53" s="95"/>
      <c r="S53" s="95"/>
      <c r="T53" s="96"/>
      <c r="U53" s="96"/>
      <c r="V53" s="96"/>
      <c r="W53" s="96"/>
      <c r="X53" s="97"/>
      <c r="Y53" s="98"/>
      <c r="Z53" s="98"/>
    </row>
    <row r="54" spans="7:26" x14ac:dyDescent="0.3">
      <c r="G54" s="54">
        <f>SUM(H54:H69)</f>
        <v>0</v>
      </c>
      <c r="H54" s="62">
        <f>MAX(K54:N54)+MAX(U54:X54)</f>
        <v>0</v>
      </c>
      <c r="I54" s="11"/>
      <c r="J54" s="32"/>
      <c r="K54" s="32"/>
      <c r="L54" s="32"/>
      <c r="M54" s="32"/>
      <c r="N54" s="32"/>
      <c r="O54" s="84">
        <f>(J54+K54)*$Y$3</f>
        <v>0</v>
      </c>
      <c r="P54" s="84"/>
      <c r="Q54" s="57"/>
      <c r="R54" s="86"/>
      <c r="S54" s="86"/>
      <c r="T54" s="87"/>
      <c r="U54" s="87"/>
      <c r="V54" s="87"/>
      <c r="W54" s="87"/>
      <c r="X54" s="88"/>
      <c r="Y54" s="84">
        <f>(T54+U54)*$Y$3</f>
        <v>0</v>
      </c>
      <c r="Z54" s="84"/>
    </row>
    <row r="55" spans="7:26" x14ac:dyDescent="0.3">
      <c r="G55" s="23"/>
      <c r="H55" s="62">
        <f t="shared" ref="H55:H74" si="10">MAX(K55:N55)+MAX(U55:X55)</f>
        <v>0</v>
      </c>
      <c r="I55" s="37"/>
      <c r="J55" s="31"/>
      <c r="K55" s="31"/>
      <c r="L55" s="31"/>
      <c r="M55" s="31"/>
      <c r="N55" s="31"/>
      <c r="O55" s="77">
        <f t="shared" ref="O55:O69" si="11">(J55+K55)*$Y$3</f>
        <v>0</v>
      </c>
      <c r="P55" s="77"/>
      <c r="Q55" s="57"/>
      <c r="R55" s="41"/>
      <c r="S55" s="41"/>
      <c r="T55" s="42"/>
      <c r="U55" s="42"/>
      <c r="V55" s="42"/>
      <c r="W55" s="42"/>
      <c r="X55" s="43"/>
      <c r="Y55" s="77">
        <f t="shared" ref="Y55:Y74" si="12">(T55+U55)*$Y$3</f>
        <v>0</v>
      </c>
      <c r="Z55" s="77"/>
    </row>
    <row r="56" spans="7:26" x14ac:dyDescent="0.3">
      <c r="G56" s="23"/>
      <c r="H56" s="62">
        <f t="shared" si="10"/>
        <v>0</v>
      </c>
      <c r="I56" s="37"/>
      <c r="J56" s="31"/>
      <c r="K56" s="31"/>
      <c r="L56" s="31"/>
      <c r="M56" s="31"/>
      <c r="N56" s="31"/>
      <c r="O56" s="77">
        <f t="shared" si="11"/>
        <v>0</v>
      </c>
      <c r="P56" s="77"/>
      <c r="Q56" s="57"/>
      <c r="R56" s="41"/>
      <c r="S56" s="41"/>
      <c r="T56" s="42"/>
      <c r="U56" s="42"/>
      <c r="V56" s="42"/>
      <c r="W56" s="42"/>
      <c r="X56" s="43"/>
      <c r="Y56" s="77">
        <f t="shared" si="12"/>
        <v>0</v>
      </c>
      <c r="Z56" s="77"/>
    </row>
    <row r="57" spans="7:26" x14ac:dyDescent="0.3">
      <c r="G57" s="23"/>
      <c r="H57" s="62">
        <f t="shared" si="10"/>
        <v>0</v>
      </c>
      <c r="I57" s="37"/>
      <c r="J57" s="31"/>
      <c r="K57" s="31"/>
      <c r="L57" s="31"/>
      <c r="M57" s="31"/>
      <c r="N57" s="31"/>
      <c r="O57" s="77">
        <f t="shared" si="11"/>
        <v>0</v>
      </c>
      <c r="P57" s="77"/>
      <c r="Q57" s="57"/>
      <c r="R57" s="41"/>
      <c r="S57" s="41"/>
      <c r="T57" s="42"/>
      <c r="U57" s="42"/>
      <c r="V57" s="42"/>
      <c r="W57" s="42"/>
      <c r="X57" s="43"/>
      <c r="Y57" s="77">
        <f t="shared" si="12"/>
        <v>0</v>
      </c>
      <c r="Z57" s="77"/>
    </row>
    <row r="58" spans="7:26" x14ac:dyDescent="0.3">
      <c r="G58" s="23"/>
      <c r="H58" s="62">
        <f t="shared" si="10"/>
        <v>0</v>
      </c>
      <c r="I58" s="37"/>
      <c r="J58" s="31"/>
      <c r="K58" s="31"/>
      <c r="L58" s="31"/>
      <c r="M58" s="31"/>
      <c r="N58" s="31"/>
      <c r="O58" s="77">
        <f t="shared" si="11"/>
        <v>0</v>
      </c>
      <c r="P58" s="77"/>
      <c r="Q58" s="57"/>
      <c r="R58" s="41"/>
      <c r="S58" s="41"/>
      <c r="T58" s="42"/>
      <c r="U58" s="42"/>
      <c r="V58" s="42"/>
      <c r="W58" s="42"/>
      <c r="X58" s="43"/>
      <c r="Y58" s="77">
        <f t="shared" si="12"/>
        <v>0</v>
      </c>
      <c r="Z58" s="77"/>
    </row>
    <row r="59" spans="7:26" x14ac:dyDescent="0.3">
      <c r="G59" s="23"/>
      <c r="H59" s="62">
        <f t="shared" si="10"/>
        <v>0</v>
      </c>
      <c r="I59" s="11"/>
      <c r="J59" s="31"/>
      <c r="K59" s="31"/>
      <c r="L59" s="31"/>
      <c r="M59" s="31"/>
      <c r="N59" s="31"/>
      <c r="O59" s="77">
        <f t="shared" si="11"/>
        <v>0</v>
      </c>
      <c r="P59" s="77"/>
      <c r="Q59" s="57"/>
      <c r="R59" s="41"/>
      <c r="S59" s="41"/>
      <c r="T59" s="42"/>
      <c r="U59" s="42"/>
      <c r="V59" s="42"/>
      <c r="W59" s="42"/>
      <c r="X59" s="43"/>
      <c r="Y59" s="77">
        <f t="shared" si="12"/>
        <v>0</v>
      </c>
      <c r="Z59" s="77"/>
    </row>
    <row r="60" spans="7:26" x14ac:dyDescent="0.3">
      <c r="G60" s="23"/>
      <c r="H60" s="62">
        <f t="shared" si="10"/>
        <v>0</v>
      </c>
      <c r="I60" s="37"/>
      <c r="J60" s="31"/>
      <c r="K60" s="31"/>
      <c r="L60" s="31"/>
      <c r="M60" s="31"/>
      <c r="N60" s="31"/>
      <c r="O60" s="77">
        <f t="shared" si="11"/>
        <v>0</v>
      </c>
      <c r="P60" s="77"/>
      <c r="Q60" s="57"/>
      <c r="R60" s="44"/>
      <c r="S60" s="44"/>
      <c r="T60" s="45"/>
      <c r="U60" s="45"/>
      <c r="V60" s="45"/>
      <c r="W60" s="45"/>
      <c r="X60" s="43"/>
      <c r="Y60" s="77">
        <f t="shared" si="12"/>
        <v>0</v>
      </c>
      <c r="Z60" s="77"/>
    </row>
    <row r="61" spans="7:26" x14ac:dyDescent="0.3">
      <c r="G61" s="23"/>
      <c r="H61" s="62">
        <f t="shared" si="10"/>
        <v>0</v>
      </c>
      <c r="I61" s="37"/>
      <c r="J61" s="31"/>
      <c r="K61" s="31"/>
      <c r="L61" s="31"/>
      <c r="M61" s="31"/>
      <c r="N61" s="31"/>
      <c r="O61" s="77">
        <f t="shared" si="11"/>
        <v>0</v>
      </c>
      <c r="P61" s="77"/>
      <c r="Q61" s="57"/>
      <c r="R61" s="41"/>
      <c r="S61" s="41"/>
      <c r="T61" s="42"/>
      <c r="U61" s="42"/>
      <c r="V61" s="42"/>
      <c r="W61" s="42"/>
      <c r="X61" s="43"/>
      <c r="Y61" s="77">
        <f t="shared" si="12"/>
        <v>0</v>
      </c>
      <c r="Z61" s="77"/>
    </row>
    <row r="62" spans="7:26" x14ac:dyDescent="0.3">
      <c r="G62" s="23"/>
      <c r="H62" s="62">
        <f t="shared" si="10"/>
        <v>0</v>
      </c>
      <c r="I62" s="37"/>
      <c r="J62" s="31"/>
      <c r="K62" s="31"/>
      <c r="L62" s="31"/>
      <c r="M62" s="31"/>
      <c r="N62" s="31"/>
      <c r="O62" s="77">
        <f t="shared" si="11"/>
        <v>0</v>
      </c>
      <c r="P62" s="77"/>
      <c r="Q62" s="57"/>
      <c r="R62" s="41"/>
      <c r="S62" s="41"/>
      <c r="T62" s="42"/>
      <c r="U62" s="42"/>
      <c r="V62" s="42"/>
      <c r="W62" s="42"/>
      <c r="X62" s="43"/>
      <c r="Y62" s="77">
        <f t="shared" si="12"/>
        <v>0</v>
      </c>
      <c r="Z62" s="77"/>
    </row>
    <row r="63" spans="7:26" x14ac:dyDescent="0.3">
      <c r="G63" s="23"/>
      <c r="H63" s="62">
        <f t="shared" si="10"/>
        <v>0</v>
      </c>
      <c r="I63" s="37"/>
      <c r="J63" s="31"/>
      <c r="K63" s="31"/>
      <c r="L63" s="31"/>
      <c r="M63" s="31"/>
      <c r="N63" s="31"/>
      <c r="O63" s="77">
        <f t="shared" si="11"/>
        <v>0</v>
      </c>
      <c r="P63" s="77"/>
      <c r="Q63" s="57"/>
      <c r="R63" s="41"/>
      <c r="S63" s="41"/>
      <c r="T63" s="42"/>
      <c r="U63" s="42"/>
      <c r="V63" s="42"/>
      <c r="W63" s="42"/>
      <c r="X63" s="43"/>
      <c r="Y63" s="77">
        <f t="shared" si="12"/>
        <v>0</v>
      </c>
      <c r="Z63" s="77"/>
    </row>
    <row r="64" spans="7:26" x14ac:dyDescent="0.3">
      <c r="G64" s="23"/>
      <c r="H64" s="62">
        <f t="shared" si="10"/>
        <v>0</v>
      </c>
      <c r="I64" s="37"/>
      <c r="J64" s="31"/>
      <c r="K64" s="31"/>
      <c r="L64" s="31"/>
      <c r="M64" s="31"/>
      <c r="N64" s="31"/>
      <c r="O64" s="77">
        <f t="shared" si="11"/>
        <v>0</v>
      </c>
      <c r="P64" s="77"/>
      <c r="Q64" s="57"/>
      <c r="R64" s="37"/>
      <c r="S64" s="37"/>
      <c r="T64" s="31"/>
      <c r="U64" s="31"/>
      <c r="V64" s="31"/>
      <c r="W64" s="31"/>
      <c r="X64" s="32"/>
      <c r="Y64" s="77">
        <f t="shared" si="12"/>
        <v>0</v>
      </c>
      <c r="Z64" s="77"/>
    </row>
    <row r="65" spans="7:26" x14ac:dyDescent="0.3">
      <c r="G65" s="23"/>
      <c r="H65" s="62">
        <f t="shared" si="10"/>
        <v>0</v>
      </c>
      <c r="I65" s="37"/>
      <c r="J65" s="31"/>
      <c r="K65" s="31"/>
      <c r="L65" s="31"/>
      <c r="M65" s="31"/>
      <c r="N65" s="31"/>
      <c r="O65" s="77">
        <f t="shared" si="11"/>
        <v>0</v>
      </c>
      <c r="P65" s="77"/>
      <c r="Q65" s="57"/>
      <c r="R65" s="37"/>
      <c r="S65" s="37"/>
      <c r="T65" s="31"/>
      <c r="U65" s="31"/>
      <c r="V65" s="31"/>
      <c r="W65" s="31"/>
      <c r="X65" s="32"/>
      <c r="Y65" s="77">
        <f t="shared" si="12"/>
        <v>0</v>
      </c>
      <c r="Z65" s="77"/>
    </row>
    <row r="66" spans="7:26" x14ac:dyDescent="0.3">
      <c r="G66" s="23"/>
      <c r="H66" s="62">
        <f t="shared" si="10"/>
        <v>0</v>
      </c>
      <c r="I66" s="37"/>
      <c r="J66" s="31"/>
      <c r="K66" s="31"/>
      <c r="L66" s="31"/>
      <c r="M66" s="31"/>
      <c r="N66" s="31"/>
      <c r="O66" s="77">
        <f t="shared" si="11"/>
        <v>0</v>
      </c>
      <c r="P66" s="77"/>
      <c r="Q66" s="57"/>
      <c r="R66" s="37"/>
      <c r="S66" s="37"/>
      <c r="T66" s="31"/>
      <c r="U66" s="31"/>
      <c r="V66" s="31"/>
      <c r="W66" s="31"/>
      <c r="X66" s="32"/>
      <c r="Y66" s="77">
        <f t="shared" si="12"/>
        <v>0</v>
      </c>
      <c r="Z66" s="77"/>
    </row>
    <row r="67" spans="7:26" x14ac:dyDescent="0.3">
      <c r="G67" s="23"/>
      <c r="H67" s="62">
        <f t="shared" si="10"/>
        <v>0</v>
      </c>
      <c r="I67" s="37"/>
      <c r="J67" s="31"/>
      <c r="K67" s="31"/>
      <c r="L67" s="31"/>
      <c r="M67" s="31"/>
      <c r="N67" s="31"/>
      <c r="O67" s="77">
        <f t="shared" si="11"/>
        <v>0</v>
      </c>
      <c r="P67" s="77"/>
      <c r="Q67" s="57"/>
      <c r="R67" s="37"/>
      <c r="S67" s="37"/>
      <c r="T67" s="31"/>
      <c r="U67" s="31"/>
      <c r="V67" s="31"/>
      <c r="W67" s="31"/>
      <c r="X67" s="32"/>
      <c r="Y67" s="77">
        <f t="shared" si="12"/>
        <v>0</v>
      </c>
      <c r="Z67" s="77"/>
    </row>
    <row r="68" spans="7:26" x14ac:dyDescent="0.3">
      <c r="G68" s="23"/>
      <c r="H68" s="62">
        <f t="shared" si="10"/>
        <v>0</v>
      </c>
      <c r="I68" s="37"/>
      <c r="J68" s="31"/>
      <c r="K68" s="31"/>
      <c r="L68" s="31"/>
      <c r="M68" s="31"/>
      <c r="N68" s="31"/>
      <c r="O68" s="77">
        <f t="shared" si="11"/>
        <v>0</v>
      </c>
      <c r="P68" s="77"/>
      <c r="Q68" s="57"/>
      <c r="R68" s="37"/>
      <c r="S68" s="37"/>
      <c r="T68" s="31"/>
      <c r="U68" s="31"/>
      <c r="V68" s="31"/>
      <c r="W68" s="31"/>
      <c r="X68" s="32"/>
      <c r="Y68" s="77">
        <f t="shared" si="12"/>
        <v>0</v>
      </c>
      <c r="Z68" s="77"/>
    </row>
    <row r="69" spans="7:26" ht="15" thickBot="1" x14ac:dyDescent="0.35">
      <c r="G69" s="23"/>
      <c r="H69" s="62">
        <f t="shared" si="10"/>
        <v>0</v>
      </c>
      <c r="I69" s="38"/>
      <c r="J69" s="18"/>
      <c r="K69" s="18"/>
      <c r="L69" s="18"/>
      <c r="M69" s="18"/>
      <c r="N69" s="18"/>
      <c r="O69" s="77">
        <f t="shared" si="11"/>
        <v>0</v>
      </c>
      <c r="P69" s="77"/>
      <c r="Q69" s="58"/>
      <c r="R69" s="38"/>
      <c r="S69" s="38"/>
      <c r="T69" s="18"/>
      <c r="U69" s="18"/>
      <c r="V69" s="18"/>
      <c r="W69" s="18"/>
      <c r="X69" s="19"/>
      <c r="Y69" s="77">
        <f t="shared" si="12"/>
        <v>0</v>
      </c>
      <c r="Z69" s="77"/>
    </row>
    <row r="70" spans="7:26" ht="15" thickBot="1" x14ac:dyDescent="0.35">
      <c r="G70" s="9" t="s">
        <v>44</v>
      </c>
      <c r="H70" s="61" t="s">
        <v>13</v>
      </c>
      <c r="I70" s="47" t="s">
        <v>46</v>
      </c>
      <c r="J70" s="102" t="s">
        <v>14</v>
      </c>
      <c r="K70" s="49" t="s">
        <v>15</v>
      </c>
      <c r="L70" s="49" t="s">
        <v>51</v>
      </c>
      <c r="M70" s="49" t="s">
        <v>52</v>
      </c>
      <c r="N70" s="49" t="s">
        <v>53</v>
      </c>
      <c r="O70" s="76" t="s">
        <v>38</v>
      </c>
      <c r="P70" s="76" t="s">
        <v>59</v>
      </c>
      <c r="Q70" s="56"/>
      <c r="R70" s="47" t="s">
        <v>63</v>
      </c>
      <c r="S70" s="85" t="s">
        <v>46</v>
      </c>
      <c r="T70" s="102" t="s">
        <v>14</v>
      </c>
      <c r="U70" s="49" t="s">
        <v>15</v>
      </c>
      <c r="V70" s="49" t="s">
        <v>51</v>
      </c>
      <c r="W70" s="49" t="s">
        <v>52</v>
      </c>
      <c r="X70" s="49" t="s">
        <v>53</v>
      </c>
      <c r="Y70" s="76" t="s">
        <v>38</v>
      </c>
      <c r="Z70" s="76" t="s">
        <v>59</v>
      </c>
    </row>
    <row r="71" spans="7:26" x14ac:dyDescent="0.3">
      <c r="G71" s="25" t="s">
        <v>45</v>
      </c>
      <c r="H71" s="63">
        <f t="shared" si="10"/>
        <v>0</v>
      </c>
      <c r="I71" s="11"/>
      <c r="J71" s="32"/>
      <c r="K71" s="32"/>
      <c r="L71" s="32"/>
      <c r="M71" s="32"/>
      <c r="N71" s="32"/>
      <c r="O71" s="84">
        <f t="shared" ref="O71:O74" si="13">(J71+K71)*$Y$3</f>
        <v>0</v>
      </c>
      <c r="P71" s="84"/>
      <c r="Q71" s="57"/>
      <c r="R71" s="125"/>
      <c r="S71" s="32"/>
      <c r="T71" s="32"/>
      <c r="U71" s="32"/>
      <c r="V71" s="32"/>
      <c r="W71" s="32"/>
      <c r="X71" s="32"/>
      <c r="Y71" s="84">
        <f t="shared" si="12"/>
        <v>0</v>
      </c>
      <c r="Z71" s="84"/>
    </row>
    <row r="72" spans="7:26" ht="15" thickBot="1" x14ac:dyDescent="0.35">
      <c r="G72" s="27" t="s">
        <v>39</v>
      </c>
      <c r="H72" s="64">
        <f t="shared" si="10"/>
        <v>0</v>
      </c>
      <c r="I72" s="38"/>
      <c r="J72" s="18"/>
      <c r="K72" s="18"/>
      <c r="L72" s="18"/>
      <c r="M72" s="18"/>
      <c r="N72" s="18"/>
      <c r="O72" s="80">
        <f t="shared" si="13"/>
        <v>0</v>
      </c>
      <c r="P72" s="80"/>
      <c r="Q72" s="58"/>
      <c r="R72" s="17"/>
      <c r="S72" s="19"/>
      <c r="T72" s="19"/>
      <c r="U72" s="19"/>
      <c r="V72" s="19"/>
      <c r="W72" s="19"/>
      <c r="X72" s="19"/>
      <c r="Y72" s="80">
        <f t="shared" si="12"/>
        <v>0</v>
      </c>
      <c r="Z72" s="80"/>
    </row>
    <row r="73" spans="7:26" x14ac:dyDescent="0.3">
      <c r="G73" s="25" t="s">
        <v>45</v>
      </c>
      <c r="H73" s="63">
        <f t="shared" si="10"/>
        <v>0</v>
      </c>
      <c r="I73" s="39"/>
      <c r="J73" s="26"/>
      <c r="K73" s="26"/>
      <c r="L73" s="26"/>
      <c r="M73" s="26"/>
      <c r="N73" s="26"/>
      <c r="O73" s="79">
        <f t="shared" si="13"/>
        <v>0</v>
      </c>
      <c r="P73" s="79"/>
      <c r="Q73" s="59"/>
      <c r="R73" s="46"/>
      <c r="S73" s="46"/>
      <c r="T73" s="28"/>
      <c r="U73" s="28"/>
      <c r="V73" s="28"/>
      <c r="W73" s="28"/>
      <c r="X73" s="28"/>
      <c r="Y73" s="79">
        <f t="shared" si="12"/>
        <v>0</v>
      </c>
      <c r="Z73" s="79"/>
    </row>
    <row r="74" spans="7:26" ht="15" thickBot="1" x14ac:dyDescent="0.35">
      <c r="G74" s="30" t="s">
        <v>39</v>
      </c>
      <c r="H74" s="64">
        <f t="shared" si="10"/>
        <v>0</v>
      </c>
      <c r="I74" s="40"/>
      <c r="J74" s="19"/>
      <c r="K74" s="19"/>
      <c r="L74" s="19"/>
      <c r="M74" s="19"/>
      <c r="N74" s="19"/>
      <c r="O74" s="80">
        <f t="shared" si="13"/>
        <v>0</v>
      </c>
      <c r="P74" s="80"/>
      <c r="Q74" s="58"/>
      <c r="R74" s="40"/>
      <c r="S74" s="40"/>
      <c r="T74" s="19"/>
      <c r="U74" s="19"/>
      <c r="V74" s="19"/>
      <c r="W74" s="19"/>
      <c r="X74" s="19"/>
      <c r="Y74" s="80">
        <f t="shared" si="12"/>
        <v>0</v>
      </c>
      <c r="Z74" s="80"/>
    </row>
    <row r="75" spans="7:26" ht="15" thickBot="1" x14ac:dyDescent="0.35"/>
    <row r="76" spans="7:26" ht="15" thickBot="1" x14ac:dyDescent="0.35">
      <c r="G76" s="9" t="s">
        <v>40</v>
      </c>
      <c r="H76" s="61" t="s">
        <v>13</v>
      </c>
      <c r="I76" s="47" t="s">
        <v>46</v>
      </c>
      <c r="J76" s="102" t="s">
        <v>14</v>
      </c>
      <c r="K76" s="49" t="s">
        <v>15</v>
      </c>
      <c r="L76" s="49" t="s">
        <v>51</v>
      </c>
      <c r="M76" s="49" t="s">
        <v>52</v>
      </c>
      <c r="N76" s="49" t="s">
        <v>53</v>
      </c>
      <c r="O76" s="76" t="s">
        <v>38</v>
      </c>
      <c r="P76" s="76" t="s">
        <v>59</v>
      </c>
      <c r="Q76" s="56"/>
      <c r="R76" s="47" t="s">
        <v>63</v>
      </c>
      <c r="S76" s="47" t="s">
        <v>46</v>
      </c>
      <c r="T76" s="102" t="s">
        <v>14</v>
      </c>
      <c r="U76" s="49" t="s">
        <v>15</v>
      </c>
      <c r="V76" s="49" t="s">
        <v>51</v>
      </c>
      <c r="W76" s="49" t="s">
        <v>52</v>
      </c>
      <c r="X76" s="49" t="s">
        <v>53</v>
      </c>
      <c r="Y76" s="76" t="s">
        <v>38</v>
      </c>
      <c r="Z76" s="76" t="s">
        <v>59</v>
      </c>
    </row>
    <row r="77" spans="7:26" ht="15" thickBot="1" x14ac:dyDescent="0.35">
      <c r="G77" s="22" t="s">
        <v>54</v>
      </c>
      <c r="H77" s="63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7">
        <f t="shared" ref="O77:O83" si="15">(J77+K77)*$Y$3</f>
        <v>0</v>
      </c>
      <c r="P77" s="77"/>
      <c r="Q77" s="57"/>
      <c r="R77" s="125"/>
      <c r="Y77" s="77">
        <f t="shared" ref="Y77:Y78" si="16">(T77+U77)*$Y$3</f>
        <v>0</v>
      </c>
      <c r="Z77" s="77"/>
    </row>
    <row r="78" spans="7:26" x14ac:dyDescent="0.3">
      <c r="G78" s="54" t="s">
        <v>56</v>
      </c>
      <c r="H78" s="65">
        <f t="shared" si="14"/>
        <v>0</v>
      </c>
      <c r="I78" s="15"/>
      <c r="J78" s="15"/>
      <c r="K78" s="15"/>
      <c r="L78" s="15"/>
      <c r="M78" s="15"/>
      <c r="N78" s="15"/>
      <c r="O78" s="77">
        <f t="shared" si="15"/>
        <v>0</v>
      </c>
      <c r="P78" s="77"/>
      <c r="Q78" s="57"/>
      <c r="R78" s="126"/>
      <c r="S78" s="14"/>
      <c r="T78" s="14"/>
      <c r="U78" s="14"/>
      <c r="V78" s="14"/>
      <c r="W78" s="14"/>
      <c r="Y78" s="77">
        <f t="shared" si="16"/>
        <v>0</v>
      </c>
      <c r="Z78" s="77"/>
    </row>
    <row r="79" spans="7:26" x14ac:dyDescent="0.3">
      <c r="G79" s="54">
        <f>SUM(H77:H81)</f>
        <v>0</v>
      </c>
      <c r="H79" s="65">
        <f t="shared" si="14"/>
        <v>0</v>
      </c>
      <c r="I79" s="15"/>
      <c r="J79" s="15"/>
      <c r="K79" s="15"/>
      <c r="L79" s="15"/>
      <c r="M79" s="15"/>
      <c r="N79" s="15"/>
      <c r="O79" s="77">
        <f t="shared" si="15"/>
        <v>0</v>
      </c>
      <c r="P79" s="77"/>
      <c r="Q79" s="57"/>
      <c r="R79" s="13"/>
      <c r="Y79" s="77">
        <f t="shared" ref="Y79:Y81" si="17">SUM(T79:U79)*$Y$3</f>
        <v>0</v>
      </c>
      <c r="Z79" s="77"/>
    </row>
    <row r="80" spans="7:26" x14ac:dyDescent="0.3">
      <c r="G80" s="13"/>
      <c r="H80" s="65">
        <f>MAX(K79:N79)+MAX(U79:X79)</f>
        <v>0</v>
      </c>
      <c r="I80" s="15"/>
      <c r="J80" s="15"/>
      <c r="K80" s="15"/>
      <c r="L80" s="15"/>
      <c r="M80" s="15"/>
      <c r="N80" s="15"/>
      <c r="O80" s="77">
        <f t="shared" si="15"/>
        <v>0</v>
      </c>
      <c r="P80" s="77"/>
      <c r="Q80" s="57"/>
      <c r="R80" s="13"/>
      <c r="Y80" s="77">
        <f t="shared" si="17"/>
        <v>0</v>
      </c>
      <c r="Z80" s="77"/>
    </row>
    <row r="81" spans="7:26" ht="15" thickBot="1" x14ac:dyDescent="0.35">
      <c r="G81" s="13"/>
      <c r="H81" s="65">
        <f>MAX(K80:N80)+MAX(U80:X80)</f>
        <v>0</v>
      </c>
      <c r="I81" s="15"/>
      <c r="J81" s="15"/>
      <c r="K81" s="15"/>
      <c r="L81" s="15"/>
      <c r="M81" s="15"/>
      <c r="N81" s="15"/>
      <c r="O81" s="78">
        <f t="shared" si="15"/>
        <v>0</v>
      </c>
      <c r="P81" s="78"/>
      <c r="Q81" s="57"/>
      <c r="R81" s="17"/>
      <c r="Y81" s="78">
        <f t="shared" si="17"/>
        <v>0</v>
      </c>
      <c r="Z81" s="78"/>
    </row>
    <row r="82" spans="7:26" x14ac:dyDescent="0.3">
      <c r="G82" s="25" t="s">
        <v>45</v>
      </c>
      <c r="H82" s="63">
        <f t="shared" ref="H82:H83" si="18">MAX(K82:N82)+MAX(U82:X82)</f>
        <v>0</v>
      </c>
      <c r="I82" s="39"/>
      <c r="J82" s="26"/>
      <c r="K82" s="26"/>
      <c r="L82" s="26"/>
      <c r="M82" s="26"/>
      <c r="N82" s="26"/>
      <c r="O82" s="79">
        <f t="shared" si="15"/>
        <v>0</v>
      </c>
      <c r="P82" s="79"/>
      <c r="Q82" s="59"/>
      <c r="R82" s="28"/>
      <c r="S82" s="28"/>
      <c r="T82" s="28"/>
      <c r="U82" s="28"/>
      <c r="V82" s="28"/>
      <c r="W82" s="28"/>
      <c r="X82" s="28"/>
      <c r="Y82" s="79">
        <f t="shared" ref="Y82:Y83" si="19">(T82+U82)*$Y$3</f>
        <v>0</v>
      </c>
      <c r="Z82" s="79"/>
    </row>
    <row r="83" spans="7:26" ht="15" thickBot="1" x14ac:dyDescent="0.35">
      <c r="G83" s="30" t="s">
        <v>39</v>
      </c>
      <c r="H83" s="64">
        <f t="shared" si="18"/>
        <v>0</v>
      </c>
      <c r="I83" s="40"/>
      <c r="J83" s="19"/>
      <c r="K83" s="19"/>
      <c r="L83" s="19"/>
      <c r="M83" s="19"/>
      <c r="N83" s="19"/>
      <c r="O83" s="80">
        <f t="shared" si="15"/>
        <v>0</v>
      </c>
      <c r="P83" s="80"/>
      <c r="Q83" s="58"/>
      <c r="R83" s="19"/>
      <c r="S83" s="19"/>
      <c r="T83" s="19"/>
      <c r="U83" s="19"/>
      <c r="V83" s="19"/>
      <c r="W83" s="19"/>
      <c r="X83" s="19"/>
      <c r="Y83" s="80">
        <f t="shared" si="19"/>
        <v>0</v>
      </c>
      <c r="Z83" s="80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2021-12-27T16:49:34Z</dcterms:modified>
</cp:coreProperties>
</file>